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RDXJAH\Desktop\2018 SOP\Final Final\"/>
    </mc:Choice>
  </mc:AlternateContent>
  <workbookProtection workbookAlgorithmName="SHA-512" workbookHashValue="sRrHaeUxOFiK4xooQi6tgyAOv0TDd4wQctBXDCq5goP4s+H+/XwjnHI5Qqg05EyPgFGIG1yQvuxiMXiAMHQWrA==" workbookSaltValue="oI6n+v76oZLS+1pkzdLrOw==" workbookSpinCount="100000" lockStructure="1"/>
  <bookViews>
    <workbookView xWindow="240" yWindow="420" windowWidth="23712" windowHeight="9492" activeTab="1"/>
  </bookViews>
  <sheets>
    <sheet name="Qualitative Impact Summary" sheetId="17" r:id="rId1"/>
    <sheet name="Qualitative Impact Worksheet 1" sheetId="1" r:id="rId2"/>
    <sheet name="Qualitative Impact Worksheet 2" sheetId="18" r:id="rId3"/>
    <sheet name="Qualitative Impact Worksheet 3" sheetId="19" r:id="rId4"/>
    <sheet name="Qualitative Impact Worksheet 4" sheetId="20" r:id="rId5"/>
    <sheet name="Qualitative Impact Worksheet 5" sheetId="21" r:id="rId6"/>
    <sheet name="Qualitative Impact Worksheet 6" sheetId="22" r:id="rId7"/>
    <sheet name="Qualitative Impact Worksheet 7" sheetId="23" r:id="rId8"/>
    <sheet name="Qualitative Impact Worksheet 8" sheetId="24" r:id="rId9"/>
    <sheet name="Qualitative Impact Worksheet 9" sheetId="25" r:id="rId10"/>
    <sheet name="Qualitative Impact Worksheet 10" sheetId="26" r:id="rId11"/>
    <sheet name="Impact Worksheets Indices" sheetId="3" state="hidden" r:id="rId12"/>
  </sheets>
  <externalReferences>
    <externalReference r:id="rId13"/>
  </externalReferences>
  <definedNames>
    <definedName name="Duration_Descriptor">'Impact Worksheets Indices'!$H$2:$H$5</definedName>
    <definedName name="Functional_Discount" localSheetId="10">#REF!</definedName>
    <definedName name="Functional_Discount" localSheetId="2">#REF!</definedName>
    <definedName name="Functional_Discount" localSheetId="3">#REF!</definedName>
    <definedName name="Functional_Discount" localSheetId="4">#REF!</definedName>
    <definedName name="Functional_Discount" localSheetId="5">#REF!</definedName>
    <definedName name="Functional_Discount" localSheetId="6">#REF!</definedName>
    <definedName name="Functional_Discount" localSheetId="7">#REF!</definedName>
    <definedName name="Functional_Discount" localSheetId="8">#REF!</definedName>
    <definedName name="Functional_Discount" localSheetId="9">#REF!</definedName>
    <definedName name="Functional_Discount">#REF!</definedName>
    <definedName name="Impact_Descriptor">'Impact Worksheets Indices'!$E$2:$E$9</definedName>
    <definedName name="Secondary_Adverse_Impact_Descriptor">'Impact Worksheets Indices'!#REF!</definedName>
    <definedName name="Stream_Classification">'Impact Worksheets Indices'!$K$3:$K$7</definedName>
    <definedName name="Stream_Functional_Capacity_SFC_Descriptor">'Impact Worksheets Indices'!$B$2:$B$5</definedName>
    <definedName name="Stream_Type_Cover">'Qualitative Impact Summary'!$D$3:$D$12</definedName>
    <definedName name="Temporal_Descriptor">'Impact Worksheets Indices'!#REF!</definedName>
    <definedName name="Watershed_Approach_Score">'[1]Mitigation Worksheet Indices'!$E$2:$E$6</definedName>
    <definedName name="Watershed_Approach_Score2" localSheetId="10">#REF!</definedName>
    <definedName name="Watershed_Approach_Score2" localSheetId="2">#REF!</definedName>
    <definedName name="Watershed_Approach_Score2" localSheetId="3">#REF!</definedName>
    <definedName name="Watershed_Approach_Score2" localSheetId="4">#REF!</definedName>
    <definedName name="Watershed_Approach_Score2" localSheetId="5">#REF!</definedName>
    <definedName name="Watershed_Approach_Score2" localSheetId="6">#REF!</definedName>
    <definedName name="Watershed_Approach_Score2" localSheetId="7">#REF!</definedName>
    <definedName name="Watershed_Approach_Score2" localSheetId="8">#REF!</definedName>
    <definedName name="Watershed_Approach_Score2" localSheetId="9">#REF!</definedName>
    <definedName name="Watershed_Approach_Score2">#REF!</definedName>
    <definedName name="Wetland_Functional_Capacity__WFC__Descriptor">'Impact Worksheets Indices'!$B$2:$B$5</definedName>
    <definedName name="Wetland_Functional_Capacity_WFC_Descriptor">'Impact Worksheets Indices'!$B$2:$B$5</definedName>
    <definedName name="WFC_Descriptor">'Impact Worksheets Indices'!$B$2:$B$5</definedName>
  </definedNames>
  <calcPr calcId="152511"/>
</workbook>
</file>

<file path=xl/calcChain.xml><?xml version="1.0" encoding="utf-8"?>
<calcChain xmlns="http://schemas.openxmlformats.org/spreadsheetml/2006/main">
  <c r="G21" i="26" l="1"/>
  <c r="G21" i="25"/>
  <c r="G21" i="24"/>
  <c r="G21" i="23"/>
  <c r="G21" i="18"/>
  <c r="F12" i="17" l="1"/>
  <c r="F11" i="17"/>
  <c r="F10" i="17"/>
  <c r="F9" i="17"/>
  <c r="F8" i="17"/>
  <c r="F7" i="17"/>
  <c r="F6" i="17"/>
  <c r="E12" i="17"/>
  <c r="E11" i="17"/>
  <c r="E10" i="17"/>
  <c r="E9" i="17"/>
  <c r="E8" i="17"/>
  <c r="E7" i="17"/>
  <c r="E6" i="17"/>
  <c r="D12" i="17"/>
  <c r="D11" i="17"/>
  <c r="D10" i="17"/>
  <c r="D9" i="17"/>
  <c r="D8" i="17"/>
  <c r="D7" i="17"/>
  <c r="D6" i="17"/>
  <c r="C12" i="17"/>
  <c r="C11" i="17"/>
  <c r="C10" i="17"/>
  <c r="C9" i="17"/>
  <c r="C8" i="17"/>
  <c r="C7" i="17"/>
  <c r="C6" i="17"/>
  <c r="F5" i="17"/>
  <c r="E5" i="17"/>
  <c r="D5" i="17"/>
  <c r="C5" i="17"/>
  <c r="F4" i="17"/>
  <c r="F3" i="17"/>
  <c r="E4" i="17"/>
  <c r="E3" i="17"/>
  <c r="D4" i="17"/>
  <c r="D3" i="17"/>
  <c r="C4" i="17"/>
  <c r="C3" i="17"/>
  <c r="G17" i="26"/>
  <c r="G13" i="26"/>
  <c r="G11" i="26"/>
  <c r="G17" i="25"/>
  <c r="G13" i="25"/>
  <c r="G11" i="25"/>
  <c r="G17" i="24"/>
  <c r="G13" i="24"/>
  <c r="G11" i="24"/>
  <c r="G17" i="23"/>
  <c r="G13" i="23"/>
  <c r="G11" i="23"/>
  <c r="G17" i="22"/>
  <c r="G13" i="22"/>
  <c r="G11" i="22"/>
  <c r="G17" i="21"/>
  <c r="G13" i="21"/>
  <c r="G11" i="21"/>
  <c r="G17" i="20"/>
  <c r="G13" i="20"/>
  <c r="G11" i="20"/>
  <c r="G17" i="19"/>
  <c r="G13" i="19"/>
  <c r="G11" i="19"/>
  <c r="G17" i="18"/>
  <c r="G13" i="18"/>
  <c r="G11" i="18"/>
  <c r="E18" i="17" l="1"/>
  <c r="D18" i="17"/>
  <c r="E16" i="17"/>
  <c r="C19" i="17"/>
  <c r="D16" i="17"/>
  <c r="C16" i="17"/>
  <c r="C18" i="17"/>
  <c r="C17" i="17"/>
  <c r="G15" i="23"/>
  <c r="G19" i="23" s="1"/>
  <c r="G15" i="19"/>
  <c r="G19" i="19" s="1"/>
  <c r="G21" i="19" s="1"/>
  <c r="G15" i="22"/>
  <c r="G19" i="22" s="1"/>
  <c r="G15" i="18"/>
  <c r="G19" i="18" s="1"/>
  <c r="G15" i="20"/>
  <c r="G19" i="20" s="1"/>
  <c r="G21" i="20" s="1"/>
  <c r="G15" i="26"/>
  <c r="G19" i="26" s="1"/>
  <c r="G15" i="25"/>
  <c r="G19" i="25" s="1"/>
  <c r="G23" i="25" s="1"/>
  <c r="H11" i="17" s="1"/>
  <c r="G15" i="21"/>
  <c r="G19" i="21" s="1"/>
  <c r="G15" i="24"/>
  <c r="G21" i="22" l="1"/>
  <c r="G23" i="22" s="1"/>
  <c r="H8" i="17" s="1"/>
  <c r="G21" i="21"/>
  <c r="G23" i="21" s="1"/>
  <c r="H7" i="17" s="1"/>
  <c r="G23" i="26"/>
  <c r="H12" i="17" s="1"/>
  <c r="G19" i="24"/>
  <c r="G11" i="17"/>
  <c r="G23" i="23"/>
  <c r="H9" i="17" s="1"/>
  <c r="G9" i="17"/>
  <c r="G23" i="20"/>
  <c r="H6" i="17" s="1"/>
  <c r="G6" i="17"/>
  <c r="G23" i="19"/>
  <c r="H5" i="17" s="1"/>
  <c r="G5" i="17"/>
  <c r="G23" i="18"/>
  <c r="H4" i="17" s="1"/>
  <c r="G4" i="17"/>
  <c r="G8" i="17" l="1"/>
  <c r="G7" i="17"/>
  <c r="G10" i="17"/>
  <c r="G12" i="17"/>
  <c r="G13" i="1"/>
  <c r="G23" i="24" l="1"/>
  <c r="H10" i="17" s="1"/>
  <c r="G11" i="1" l="1"/>
  <c r="G15" i="1" s="1"/>
  <c r="G17" i="1"/>
  <c r="G19" i="1" l="1"/>
  <c r="G21" i="1" s="1"/>
  <c r="G3" i="17" l="1"/>
  <c r="D19" i="17" s="1"/>
  <c r="D17" i="17" l="1"/>
  <c r="G23" i="1"/>
  <c r="H3" i="17" s="1"/>
  <c r="E17" i="17" l="1"/>
  <c r="E19" i="17"/>
</calcChain>
</file>

<file path=xl/sharedStrings.xml><?xml version="1.0" encoding="utf-8"?>
<sst xmlns="http://schemas.openxmlformats.org/spreadsheetml/2006/main" count="273" uniqueCount="63">
  <si>
    <t>Impact Factors</t>
  </si>
  <si>
    <t>Index Value</t>
  </si>
  <si>
    <t>Index Description</t>
  </si>
  <si>
    <r>
      <t>2. Type of Impact (</t>
    </r>
    <r>
      <rPr>
        <i/>
        <u/>
        <sz val="11"/>
        <color theme="1"/>
        <rFont val="Arial"/>
        <family val="2"/>
      </rPr>
      <t>Impact</t>
    </r>
    <r>
      <rPr>
        <sz val="11"/>
        <color theme="1"/>
        <rFont val="Arial"/>
        <family val="2"/>
      </rPr>
      <t>)</t>
    </r>
  </si>
  <si>
    <r>
      <t>4. Duration of Impact (</t>
    </r>
    <r>
      <rPr>
        <i/>
        <u/>
        <sz val="11"/>
        <color theme="1"/>
        <rFont val="Arial"/>
        <family val="2"/>
      </rPr>
      <t>Duration</t>
    </r>
    <r>
      <rPr>
        <sz val="11"/>
        <color theme="1"/>
        <rFont val="Arial"/>
        <family val="2"/>
      </rPr>
      <t>)</t>
    </r>
  </si>
  <si>
    <t>Low</t>
  </si>
  <si>
    <t>Impact Index</t>
  </si>
  <si>
    <t>Legend</t>
  </si>
  <si>
    <t>Duration Index</t>
  </si>
  <si>
    <t>Orange Cells = User must select the index choice from the drop-down list.</t>
  </si>
  <si>
    <t>Grey Cells = The calculation of these cells is automated.</t>
  </si>
  <si>
    <t>Moderate</t>
  </si>
  <si>
    <t>Permanent/Reoccurring</t>
  </si>
  <si>
    <t>Temporary - Less than (or equal to) 90 Days</t>
  </si>
  <si>
    <t>Name of Stream</t>
  </si>
  <si>
    <t>Worksheet Number</t>
  </si>
  <si>
    <t>Grandfathered Credits</t>
  </si>
  <si>
    <t>Qualitative Worksheet Summary For Stream Adverse Impacts</t>
  </si>
  <si>
    <t>Length of Impact (L.F.)</t>
  </si>
  <si>
    <t>--------------------------------------------</t>
  </si>
  <si>
    <t>Impact Duration</t>
  </si>
  <si>
    <r>
      <t>Linear Feet of Impact (</t>
    </r>
    <r>
      <rPr>
        <i/>
        <u/>
        <sz val="11"/>
        <color theme="1"/>
        <rFont val="Arial"/>
        <family val="2"/>
      </rPr>
      <t>Feet</t>
    </r>
    <r>
      <rPr>
        <sz val="11"/>
        <color theme="1"/>
        <rFont val="Arial"/>
        <family val="2"/>
      </rPr>
      <t>):</t>
    </r>
  </si>
  <si>
    <t xml:space="preserve">Project Name: </t>
  </si>
  <si>
    <t>Impact Reach Name:</t>
  </si>
  <si>
    <t>Date:</t>
  </si>
  <si>
    <t>Worksheet 1:  Qualitative Worksheet for Stream Adverse Impacts</t>
  </si>
  <si>
    <t>Worksheet 2:  Qualitative Worksheet for Stream Adverse Impacts</t>
  </si>
  <si>
    <t>Worksheet 3:  Qualitative Worksheet for Stream Adverse Impacts</t>
  </si>
  <si>
    <t>Worksheet 4:  Qualitative Worksheet for Stream Adverse Impacts</t>
  </si>
  <si>
    <t>Worksheet 5:  Qualitative Worksheet for Stream Adverse Impacts</t>
  </si>
  <si>
    <t>Worksheet 6:  Qualitative Worksheet for Stream Adverse Impacts</t>
  </si>
  <si>
    <t>Worksheet 7:  Qualitative Worksheet for Stream Adverse Impacts</t>
  </si>
  <si>
    <t>Worksheet 8:  Qualitative Worksheet for Stream Adverse Impacts</t>
  </si>
  <si>
    <t>Worksheet 9:  Qualitative Worksheet for Stream Adverse Impacts</t>
  </si>
  <si>
    <t>Worksheet 10:  Qualitative Worksheet for Stream Adverse Impacts</t>
  </si>
  <si>
    <t>Summary of Credits Owed</t>
  </si>
  <si>
    <t xml:space="preserve">Green Cells = User must manually input information. </t>
  </si>
  <si>
    <t>High</t>
  </si>
  <si>
    <t>Open Water/Ditch/Canal</t>
  </si>
  <si>
    <r>
      <t>1. Stream Qualitative Functional Capacity Score (</t>
    </r>
    <r>
      <rPr>
        <i/>
        <u/>
        <sz val="11"/>
        <color theme="1"/>
        <rFont val="Arial"/>
        <family val="2"/>
      </rPr>
      <t>SQFC</t>
    </r>
    <r>
      <rPr>
        <sz val="11"/>
        <color theme="1"/>
        <rFont val="Arial"/>
        <family val="2"/>
      </rPr>
      <t>)</t>
    </r>
  </si>
  <si>
    <r>
      <t>3. Product of SQFC and Impact (</t>
    </r>
    <r>
      <rPr>
        <i/>
        <u/>
        <sz val="11"/>
        <color theme="1"/>
        <rFont val="Arial"/>
        <family val="2"/>
      </rPr>
      <t>SQFC Impact</t>
    </r>
    <r>
      <rPr>
        <sz val="11"/>
        <color theme="1"/>
        <rFont val="Arial"/>
        <family val="2"/>
      </rPr>
      <t>) =</t>
    </r>
  </si>
  <si>
    <r>
      <t>5. Product of SQFC Impact and Duration (</t>
    </r>
    <r>
      <rPr>
        <i/>
        <u/>
        <sz val="11"/>
        <color theme="1"/>
        <rFont val="Arial"/>
        <family val="2"/>
      </rPr>
      <t>Total SQFC Impact</t>
    </r>
    <r>
      <rPr>
        <sz val="11"/>
        <color theme="1"/>
        <rFont val="Arial"/>
        <family val="2"/>
      </rPr>
      <t>) =</t>
    </r>
  </si>
  <si>
    <t>SQFC Index</t>
  </si>
  <si>
    <t>Stream Type</t>
  </si>
  <si>
    <t>Stream Type:</t>
  </si>
  <si>
    <t>Perennial Streams (less than 3 square miles)</t>
  </si>
  <si>
    <t>Perennial Streams (greater than 3 square miles)</t>
  </si>
  <si>
    <t>Primary Morphological Alteration</t>
  </si>
  <si>
    <t>Hydrologic Alteration - Impound</t>
  </si>
  <si>
    <t>Secondary Morphologic Alteration</t>
  </si>
  <si>
    <t>Discharge of Dredge Material</t>
  </si>
  <si>
    <t>Choose Primary Adverse Impact</t>
  </si>
  <si>
    <t xml:space="preserve">Choose Duration </t>
  </si>
  <si>
    <t>Choose SQFC</t>
  </si>
  <si>
    <t xml:space="preserve">Choose Stream Credit Type </t>
  </si>
  <si>
    <t>Intermittent/Ephemeral Streams</t>
  </si>
  <si>
    <t>Choose Secondary Adverse Impact</t>
  </si>
  <si>
    <t>Short Term - Less than 1 Year</t>
  </si>
  <si>
    <t>Discharge of Fill</t>
  </si>
  <si>
    <t>2018 Credits</t>
  </si>
  <si>
    <r>
      <t xml:space="preserve">6. Product of Total SQFC Impact and Linear Feet </t>
    </r>
    <r>
      <rPr>
        <b/>
        <sz val="11"/>
        <color theme="1"/>
        <rFont val="Arial"/>
        <family val="2"/>
      </rPr>
      <t>(</t>
    </r>
    <r>
      <rPr>
        <b/>
        <i/>
        <u/>
        <sz val="11"/>
        <color theme="1"/>
        <rFont val="Arial"/>
        <family val="2"/>
      </rPr>
      <t>Total 2018 Stream Credits Owed</t>
    </r>
    <r>
      <rPr>
        <b/>
        <sz val="11"/>
        <color theme="1"/>
        <rFont val="Arial"/>
        <family val="2"/>
      </rPr>
      <t xml:space="preserve">) </t>
    </r>
    <r>
      <rPr>
        <sz val="11"/>
        <color theme="1"/>
        <rFont val="Arial"/>
        <family val="2"/>
      </rPr>
      <t>=</t>
    </r>
  </si>
  <si>
    <r>
      <t xml:space="preserve">7. Conversion of Total 2018 Stream Compensation to Grandfathered Credits </t>
    </r>
    <r>
      <rPr>
        <b/>
        <sz val="11"/>
        <color theme="1"/>
        <rFont val="Arial"/>
        <family val="2"/>
      </rPr>
      <t>(</t>
    </r>
    <r>
      <rPr>
        <b/>
        <i/>
        <u/>
        <sz val="11"/>
        <color theme="1"/>
        <rFont val="Arial"/>
        <family val="2"/>
      </rPr>
      <t>Grandfathered Stream Credits Owed</t>
    </r>
    <r>
      <rPr>
        <b/>
        <sz val="11"/>
        <color theme="1"/>
        <rFont val="Arial"/>
        <family val="2"/>
      </rPr>
      <t>)</t>
    </r>
    <r>
      <rPr>
        <sz val="11"/>
        <color theme="1"/>
        <rFont val="Arial"/>
        <family val="2"/>
      </rPr>
      <t xml:space="preserve"> =</t>
    </r>
  </si>
  <si>
    <t xml:space="preserve">Perennial Streams (less than 3 square miles)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</si>
</sst>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;;;@"/>
  </numFmts>
  <fonts count="16" x14ac:knownFonts="1"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3.2"/>
      <color rgb="FF555555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4" xfId="0" applyBorder="1"/>
    <xf numFmtId="0" fontId="0" fillId="0" borderId="0" xfId="0" applyBorder="1"/>
    <xf numFmtId="2" fontId="0" fillId="0" borderId="0" xfId="0" applyNumberFormat="1"/>
    <xf numFmtId="2" fontId="0" fillId="0" borderId="3" xfId="0" applyNumberFormat="1" applyBorder="1"/>
    <xf numFmtId="2" fontId="0" fillId="0" borderId="5" xfId="0" applyNumberFormat="1" applyBorder="1"/>
    <xf numFmtId="2" fontId="0" fillId="0" borderId="7" xfId="0" applyNumberForma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4" xfId="0" applyNumberFormat="1" applyBorder="1"/>
    <xf numFmtId="164" fontId="0" fillId="0" borderId="6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2" fontId="2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/>
    <xf numFmtId="2" fontId="2" fillId="0" borderId="1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9" xfId="0" applyNumberFormat="1" applyFont="1" applyBorder="1" applyAlignment="1">
      <alignment horizontal="center"/>
    </xf>
    <xf numFmtId="0" fontId="2" fillId="0" borderId="12" xfId="0" applyFont="1" applyBorder="1"/>
    <xf numFmtId="2" fontId="2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2" fontId="2" fillId="0" borderId="16" xfId="0" applyNumberFormat="1" applyFont="1" applyBorder="1" applyAlignment="1">
      <alignment horizontal="center"/>
    </xf>
    <xf numFmtId="164" fontId="0" fillId="0" borderId="0" xfId="0" applyNumberFormat="1" applyBorder="1"/>
    <xf numFmtId="2" fontId="2" fillId="0" borderId="9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 applyProtection="1">
      <alignment horizontal="center"/>
    </xf>
    <xf numFmtId="0" fontId="9" fillId="0" borderId="0" xfId="0" applyFont="1"/>
    <xf numFmtId="0" fontId="10" fillId="0" borderId="0" xfId="0" applyFont="1"/>
    <xf numFmtId="4" fontId="5" fillId="2" borderId="8" xfId="0" applyNumberFormat="1" applyFont="1" applyFill="1" applyBorder="1" applyAlignment="1" applyProtection="1">
      <alignment horizontal="center"/>
    </xf>
    <xf numFmtId="2" fontId="0" fillId="0" borderId="0" xfId="0" applyNumberFormat="1" applyBorder="1"/>
    <xf numFmtId="2" fontId="0" fillId="0" borderId="0" xfId="0" applyNumberFormat="1" applyFill="1" applyBorder="1"/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6" fillId="0" borderId="0" xfId="0" applyFont="1" applyFill="1" applyBorder="1" applyAlignment="1">
      <alignment horizontal="center"/>
    </xf>
    <xf numFmtId="3" fontId="0" fillId="0" borderId="0" xfId="0" applyNumberFormat="1"/>
    <xf numFmtId="164" fontId="0" fillId="0" borderId="4" xfId="0" quotePrefix="1" applyNumberFormat="1" applyBorder="1"/>
    <xf numFmtId="2" fontId="0" fillId="0" borderId="5" xfId="0" quotePrefix="1" applyNumberFormat="1" applyBorder="1"/>
    <xf numFmtId="164" fontId="0" fillId="0" borderId="5" xfId="0" applyNumberFormat="1" applyBorder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12" fillId="2" borderId="0" xfId="0" applyFont="1" applyFill="1" applyBorder="1"/>
    <xf numFmtId="0" fontId="12" fillId="2" borderId="9" xfId="0" applyFont="1" applyFill="1" applyBorder="1"/>
    <xf numFmtId="0" fontId="5" fillId="3" borderId="23" xfId="0" applyFont="1" applyFill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2" borderId="15" xfId="0" applyFont="1" applyFill="1" applyBorder="1"/>
    <xf numFmtId="0" fontId="12" fillId="2" borderId="16" xfId="0" applyFont="1" applyFill="1" applyBorder="1"/>
    <xf numFmtId="0" fontId="3" fillId="0" borderId="0" xfId="0" applyFont="1" applyBorder="1"/>
    <xf numFmtId="0" fontId="2" fillId="0" borderId="29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164" fontId="2" fillId="0" borderId="23" xfId="0" applyNumberFormat="1" applyFont="1" applyFill="1" applyBorder="1" applyAlignment="1">
      <alignment horizontal="left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3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center" vertical="center"/>
    </xf>
    <xf numFmtId="165" fontId="11" fillId="0" borderId="25" xfId="0" applyNumberFormat="1" applyFont="1" applyBorder="1" applyAlignment="1">
      <alignment horizontal="center" vertical="center"/>
    </xf>
    <xf numFmtId="165" fontId="5" fillId="5" borderId="25" xfId="0" applyNumberFormat="1" applyFont="1" applyFill="1" applyBorder="1" applyAlignment="1">
      <alignment horizontal="center" vertical="center"/>
    </xf>
    <xf numFmtId="165" fontId="5" fillId="5" borderId="26" xfId="0" applyNumberFormat="1" applyFont="1" applyFill="1" applyBorder="1" applyAlignment="1">
      <alignment horizontal="center" vertical="center"/>
    </xf>
    <xf numFmtId="2" fontId="0" fillId="0" borderId="4" xfId="0" applyNumberFormat="1" applyBorder="1"/>
    <xf numFmtId="0" fontId="13" fillId="2" borderId="20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12" fillId="2" borderId="27" xfId="0" applyFont="1" applyFill="1" applyBorder="1" applyAlignment="1"/>
    <xf numFmtId="0" fontId="12" fillId="0" borderId="10" xfId="0" applyFont="1" applyBorder="1" applyAlignment="1"/>
    <xf numFmtId="0" fontId="12" fillId="0" borderId="11" xfId="0" applyFont="1" applyBorder="1" applyAlignment="1"/>
    <xf numFmtId="0" fontId="14" fillId="3" borderId="20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2" fillId="4" borderId="12" xfId="0" applyFont="1" applyFill="1" applyBorder="1" applyAlignment="1"/>
    <xf numFmtId="0" fontId="0" fillId="4" borderId="0" xfId="0" applyFill="1" applyBorder="1" applyAlignment="1"/>
    <xf numFmtId="0" fontId="0" fillId="4" borderId="9" xfId="0" applyFill="1" applyBorder="1" applyAlignment="1"/>
    <xf numFmtId="0" fontId="2" fillId="5" borderId="12" xfId="0" applyFont="1" applyFill="1" applyBorder="1" applyAlignment="1"/>
    <xf numFmtId="0" fontId="0" fillId="5" borderId="0" xfId="0" applyFill="1" applyBorder="1" applyAlignment="1"/>
    <xf numFmtId="0" fontId="0" fillId="5" borderId="9" xfId="0" applyFill="1" applyBorder="1" applyAlignment="1"/>
    <xf numFmtId="0" fontId="2" fillId="2" borderId="14" xfId="0" applyFont="1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8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4" borderId="30" xfId="0" applyFont="1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3" fontId="2" fillId="4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/>
    <xf numFmtId="0" fontId="0" fillId="0" borderId="0" xfId="0" applyAlignment="1"/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'Impact Worksheets Indices'!$C$2</c:f>
              <c:strCache>
                <c:ptCount val="1"/>
                <c:pt idx="0">
                  <c:v>SQFC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937664041994753E-2"/>
                  <c:y val="7.024314668999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937664041994801E-2"/>
                  <c:y val="8.4132035578886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937664041994753E-2"/>
                  <c:y val="7.4872776319626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937664041994753E-2"/>
                  <c:y val="7.0243146689996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'Impact Worksheets Indices'!$B$3:$B$5</c:f>
              <c:strCache>
                <c:ptCount val="3"/>
                <c:pt idx="0">
                  <c:v>High</c:v>
                </c:pt>
                <c:pt idx="1">
                  <c:v>Moderate</c:v>
                </c:pt>
                <c:pt idx="2">
                  <c:v>Low</c:v>
                </c:pt>
              </c:strCache>
            </c:strRef>
          </c:cat>
          <c:val>
            <c:numRef>
              <c:f>'Impact Worksheets Indices'!$C$3:$C$5</c:f>
              <c:numCache>
                <c:formatCode>0.00</c:formatCode>
                <c:ptCount val="3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41296"/>
        <c:axId val="345554864"/>
      </c:lineChart>
      <c:catAx>
        <c:axId val="115541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45554864"/>
        <c:crosses val="autoZero"/>
        <c:auto val="1"/>
        <c:lblAlgn val="ctr"/>
        <c:lblOffset val="100"/>
        <c:noMultiLvlLbl val="0"/>
      </c:catAx>
      <c:valAx>
        <c:axId val="3455548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1554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'Impact Worksheets Indices'!$F$2</c:f>
              <c:strCache>
                <c:ptCount val="1"/>
                <c:pt idx="0">
                  <c:v>Impact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937664041994753E-2"/>
                  <c:y val="8.4132035578885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937664041994753E-2"/>
                  <c:y val="7.4872776319626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7937664041994753E-2"/>
                  <c:y val="7.024314668999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'Impact Worksheets Indices'!$E$3:$E$9</c15:sqref>
                  </c15:fullRef>
                </c:ext>
              </c:extLst>
              <c:f>('Impact Worksheets Indices'!$E$3:$E$4,'Impact Worksheets Indices'!$E$8:$E$9)</c:f>
              <c:strCache>
                <c:ptCount val="4"/>
                <c:pt idx="0">
                  <c:v>Discharge of Dredge Material</c:v>
                </c:pt>
                <c:pt idx="1">
                  <c:v>Discharge of Fill</c:v>
                </c:pt>
                <c:pt idx="2">
                  <c:v>Hydrologic Alteration - Impound</c:v>
                </c:pt>
                <c:pt idx="3">
                  <c:v>Secondary Morphologic Alteration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'Impact Worksheets Indices'!$F$3:$F$9</c15:sqref>
                  </c15:fullRef>
                </c:ext>
              </c:extLst>
              <c:f>('Impact Worksheets Indices'!$F$3:$F$4,'Impact Worksheets Indices'!$F$8:$F$9)</c:f>
              <c:numCache>
                <c:formatCode>0.00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'Impact Worksheets Indices'!$F$7</c15:sqref>
                  <c15:dLbl>
                    <c:idx val="1"/>
                    <c:layout>
                      <c:manualLayout>
                        <c:x val="-4.7937664041994753E-2"/>
                        <c:y val="7.024314668999708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83520"/>
        <c:axId val="371888008"/>
      </c:lineChart>
      <c:catAx>
        <c:axId val="371883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71888008"/>
        <c:crosses val="autoZero"/>
        <c:auto val="1"/>
        <c:lblAlgn val="ctr"/>
        <c:lblOffset val="100"/>
        <c:noMultiLvlLbl val="0"/>
      </c:catAx>
      <c:valAx>
        <c:axId val="371888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7188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'Impact Worksheets Indices'!$I$2</c:f>
              <c:strCache>
                <c:ptCount val="1"/>
                <c:pt idx="0">
                  <c:v>Duration Index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672549551995659E-2"/>
                  <c:y val="5.6666740186888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72549551995659E-2"/>
                  <c:y val="5.6666740186888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672549551995825E-2"/>
                  <c:y val="6.04015674511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'Impact Worksheets Indices'!$H$3:$H$5</c:f>
              <c:strCache>
                <c:ptCount val="3"/>
                <c:pt idx="0">
                  <c:v>Permanent/Reoccurring</c:v>
                </c:pt>
                <c:pt idx="1">
                  <c:v>Short Term - Less than 1 Year</c:v>
                </c:pt>
                <c:pt idx="2">
                  <c:v>Temporary - Less than (or equal to) 90 Days</c:v>
                </c:pt>
              </c:strCache>
            </c:strRef>
          </c:cat>
          <c:val>
            <c:numRef>
              <c:f>'Impact Worksheets Indices'!$I$3:$I$5</c:f>
              <c:numCache>
                <c:formatCode>0.00</c:formatCode>
                <c:ptCount val="3"/>
                <c:pt idx="0">
                  <c:v>1</c:v>
                </c:pt>
                <c:pt idx="1">
                  <c:v>0.75</c:v>
                </c:pt>
                <c:pt idx="2">
                  <c:v>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301304"/>
        <c:axId val="372060096"/>
      </c:lineChart>
      <c:catAx>
        <c:axId val="342301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72060096"/>
        <c:crosses val="autoZero"/>
        <c:auto val="1"/>
        <c:lblAlgn val="ctr"/>
        <c:lblOffset val="100"/>
        <c:noMultiLvlLbl val="0"/>
      </c:catAx>
      <c:valAx>
        <c:axId val="372060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34230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9525</xdr:rowOff>
    </xdr:from>
    <xdr:to>
      <xdr:col>3</xdr:col>
      <xdr:colOff>133350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10</xdr:row>
      <xdr:rowOff>0</xdr:rowOff>
    </xdr:from>
    <xdr:to>
      <xdr:col>6</xdr:col>
      <xdr:colOff>200025</xdr:colOff>
      <xdr:row>24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19050</xdr:colOff>
      <xdr:row>8</xdr:row>
      <xdr:rowOff>180974</xdr:rowOff>
    </xdr:from>
    <xdr:to>
      <xdr:col>9</xdr:col>
      <xdr:colOff>28575</xdr:colOff>
      <xdr:row>26</xdr:row>
      <xdr:rowOff>152399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6RDXJAH/Desktop/MAT/Chapters/wetland%20credit%20calcula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 Impact Worksheet"/>
      <sheetName val="Quantitative Impact Worksheet"/>
      <sheetName val="Mitigation Worksheet"/>
      <sheetName val="Impact Worksheets Indices"/>
      <sheetName val="Mitigation Worksheet Indices"/>
    </sheetNames>
    <sheetDataSet>
      <sheetData sheetId="0"/>
      <sheetData sheetId="1"/>
      <sheetData sheetId="2"/>
      <sheetData sheetId="3"/>
      <sheetData sheetId="4">
        <row r="2">
          <cell r="E2" t="str">
            <v>Watershed Approach Score</v>
          </cell>
        </row>
        <row r="3">
          <cell r="E3" t="str">
            <v>High</v>
          </cell>
        </row>
        <row r="4">
          <cell r="E4" t="str">
            <v>Medium</v>
          </cell>
        </row>
        <row r="5">
          <cell r="E5" t="str">
            <v>Low</v>
          </cell>
        </row>
        <row r="6">
          <cell r="E6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9"/>
  <sheetViews>
    <sheetView showGridLines="0" zoomScale="80" zoomScaleNormal="80" workbookViewId="0">
      <selection activeCell="J8" sqref="J8"/>
    </sheetView>
  </sheetViews>
  <sheetFormatPr defaultRowHeight="14.4" x14ac:dyDescent="0.3"/>
  <cols>
    <col min="1" max="1" width="4.6640625" customWidth="1"/>
    <col min="2" max="2" width="33.6640625" style="50" customWidth="1"/>
    <col min="3" max="3" width="27.6640625" customWidth="1"/>
    <col min="4" max="4" width="33.5546875" customWidth="1"/>
    <col min="5" max="5" width="27.88671875" customWidth="1"/>
    <col min="6" max="6" width="33.5546875" customWidth="1"/>
    <col min="7" max="7" width="27.6640625" customWidth="1"/>
    <col min="8" max="8" width="33.6640625" customWidth="1"/>
  </cols>
  <sheetData>
    <row r="1" spans="2:13" ht="17.399999999999999" x14ac:dyDescent="0.3">
      <c r="B1" s="82" t="s">
        <v>17</v>
      </c>
      <c r="C1" s="83"/>
      <c r="D1" s="83"/>
      <c r="E1" s="83"/>
      <c r="F1" s="83"/>
      <c r="G1" s="83"/>
      <c r="H1" s="84"/>
    </row>
    <row r="2" spans="2:13" ht="15.6" x14ac:dyDescent="0.3">
      <c r="B2" s="53" t="s">
        <v>15</v>
      </c>
      <c r="C2" s="54" t="s">
        <v>14</v>
      </c>
      <c r="D2" s="54" t="s">
        <v>43</v>
      </c>
      <c r="E2" s="54" t="s">
        <v>18</v>
      </c>
      <c r="F2" s="54" t="s">
        <v>20</v>
      </c>
      <c r="G2" s="54" t="s">
        <v>59</v>
      </c>
      <c r="H2" s="55" t="s">
        <v>16</v>
      </c>
    </row>
    <row r="3" spans="2:13" ht="45" customHeight="1" x14ac:dyDescent="0.3">
      <c r="B3" s="56">
        <v>1</v>
      </c>
      <c r="C3" s="73">
        <f>'Qualitative Impact Worksheet 1'!C4</f>
        <v>0</v>
      </c>
      <c r="D3" s="73">
        <f>'Qualitative Impact Worksheet 1'!C6</f>
        <v>0</v>
      </c>
      <c r="E3" s="73">
        <f>'Qualitative Impact Worksheet 1'!C5</f>
        <v>0</v>
      </c>
      <c r="F3" s="73" t="str">
        <f>'Qualitative Impact Worksheet 1'!F17</f>
        <v xml:space="preserve">Choose Duration </v>
      </c>
      <c r="G3" s="73" t="str">
        <f>'Qualitative Impact Worksheet 1'!G21</f>
        <v>Credits Owed</v>
      </c>
      <c r="H3" s="74" t="str">
        <f>'Qualitative Impact Worksheet 1'!G23</f>
        <v>Grandfathered Credits Owed</v>
      </c>
    </row>
    <row r="4" spans="2:13" ht="45" customHeight="1" x14ac:dyDescent="0.3">
      <c r="B4" s="56">
        <v>2</v>
      </c>
      <c r="C4" s="73">
        <f>'Qualitative Impact Worksheet 2'!C4</f>
        <v>0</v>
      </c>
      <c r="D4" s="73">
        <f>'Qualitative Impact Worksheet 2'!C6</f>
        <v>0</v>
      </c>
      <c r="E4" s="73">
        <f>'Qualitative Impact Worksheet 2'!C5</f>
        <v>0</v>
      </c>
      <c r="F4" s="73" t="str">
        <f>'Qualitative Impact Worksheet 2'!F17</f>
        <v xml:space="preserve">Choose Duration </v>
      </c>
      <c r="G4" s="73" t="str">
        <f>'Qualitative Impact Worksheet 2'!G21</f>
        <v>Credits Owed</v>
      </c>
      <c r="H4" s="74" t="str">
        <f>'Qualitative Impact Worksheet 2'!G23</f>
        <v>Grandfathered Credits Owed</v>
      </c>
    </row>
    <row r="5" spans="2:13" ht="45" customHeight="1" x14ac:dyDescent="0.3">
      <c r="B5" s="56">
        <v>3</v>
      </c>
      <c r="C5" s="73">
        <f>'Qualitative Impact Worksheet 3'!C4</f>
        <v>0</v>
      </c>
      <c r="D5" s="73">
        <f>'Qualitative Impact Worksheet 3'!C6</f>
        <v>0</v>
      </c>
      <c r="E5" s="73">
        <f>'Qualitative Impact Worksheet 3'!C5</f>
        <v>0</v>
      </c>
      <c r="F5" s="73" t="str">
        <f>'Qualitative Impact Worksheet 3'!F17</f>
        <v xml:space="preserve">Choose Duration </v>
      </c>
      <c r="G5" s="73" t="str">
        <f>'Qualitative Impact Worksheet 3'!G21</f>
        <v>Credits Owed</v>
      </c>
      <c r="H5" s="74" t="str">
        <f>'Qualitative Impact Worksheet 3'!G23</f>
        <v>Grandfathered Credits Owed</v>
      </c>
    </row>
    <row r="6" spans="2:13" ht="45.75" customHeight="1" x14ac:dyDescent="0.3">
      <c r="B6" s="56">
        <v>4</v>
      </c>
      <c r="C6" s="73">
        <f>'Qualitative Impact Worksheet 4'!C4</f>
        <v>0</v>
      </c>
      <c r="D6" s="73">
        <f>'Qualitative Impact Worksheet 4'!C6</f>
        <v>0</v>
      </c>
      <c r="E6" s="73">
        <f>'Qualitative Impact Worksheet 4'!C5</f>
        <v>0</v>
      </c>
      <c r="F6" s="73" t="str">
        <f>'Qualitative Impact Worksheet 4'!F17</f>
        <v xml:space="preserve">Choose Duration </v>
      </c>
      <c r="G6" s="73" t="str">
        <f>'Qualitative Impact Worksheet 4'!G21</f>
        <v>Credits Owed</v>
      </c>
      <c r="H6" s="74" t="str">
        <f>'Qualitative Impact Worksheet 4'!G23</f>
        <v>Grandfathered Credits Owed</v>
      </c>
    </row>
    <row r="7" spans="2:13" ht="45" customHeight="1" x14ac:dyDescent="0.3">
      <c r="B7" s="56">
        <v>5</v>
      </c>
      <c r="C7" s="73">
        <f>'Qualitative Impact Worksheet 5'!C4</f>
        <v>0</v>
      </c>
      <c r="D7" s="73">
        <f>'Qualitative Impact Worksheet 5'!C6</f>
        <v>0</v>
      </c>
      <c r="E7" s="73">
        <f>'Qualitative Impact Worksheet 5'!C5</f>
        <v>0</v>
      </c>
      <c r="F7" s="73" t="str">
        <f>'Qualitative Impact Worksheet 5'!F17</f>
        <v xml:space="preserve">Choose Duration </v>
      </c>
      <c r="G7" s="73" t="str">
        <f>'Qualitative Impact Worksheet 5'!G21</f>
        <v>Credits Owed</v>
      </c>
      <c r="H7" s="74" t="str">
        <f>'Qualitative Impact Worksheet 5'!G23</f>
        <v>Grandfathered Credits Owed</v>
      </c>
    </row>
    <row r="8" spans="2:13" ht="45" customHeight="1" x14ac:dyDescent="0.3">
      <c r="B8" s="56">
        <v>6</v>
      </c>
      <c r="C8" s="73">
        <f>'Qualitative Impact Worksheet 6'!C4</f>
        <v>0</v>
      </c>
      <c r="D8" s="73">
        <f>'Qualitative Impact Worksheet 6'!C6</f>
        <v>0</v>
      </c>
      <c r="E8" s="73">
        <f>'Qualitative Impact Worksheet 6'!C5</f>
        <v>0</v>
      </c>
      <c r="F8" s="73" t="str">
        <f>'Qualitative Impact Worksheet 6'!F17</f>
        <v xml:space="preserve">Choose Duration </v>
      </c>
      <c r="G8" s="73" t="str">
        <f>'Qualitative Impact Worksheet 6'!G21</f>
        <v>Credits Owed</v>
      </c>
      <c r="H8" s="74" t="str">
        <f>'Qualitative Impact Worksheet 6'!G23</f>
        <v>Grandfathered Credits Owed</v>
      </c>
    </row>
    <row r="9" spans="2:13" ht="45" customHeight="1" x14ac:dyDescent="0.3">
      <c r="B9" s="56">
        <v>7</v>
      </c>
      <c r="C9" s="73">
        <f>'Qualitative Impact Worksheet 7'!C4</f>
        <v>0</v>
      </c>
      <c r="D9" s="73">
        <f>'Qualitative Impact Worksheet 7'!C6</f>
        <v>0</v>
      </c>
      <c r="E9" s="73">
        <f>'Qualitative Impact Worksheet 7'!C5</f>
        <v>0</v>
      </c>
      <c r="F9" s="73" t="str">
        <f>'Qualitative Impact Worksheet 7'!F17</f>
        <v xml:space="preserve">Choose Duration </v>
      </c>
      <c r="G9" s="73" t="str">
        <f>'Qualitative Impact Worksheet 7'!G21</f>
        <v>Credits Owed</v>
      </c>
      <c r="H9" s="74" t="str">
        <f>'Qualitative Impact Worksheet 7'!G23</f>
        <v>Grandfathered Credits Owed</v>
      </c>
    </row>
    <row r="10" spans="2:13" ht="45" customHeight="1" x14ac:dyDescent="0.3">
      <c r="B10" s="56">
        <v>8</v>
      </c>
      <c r="C10" s="73">
        <f>'Qualitative Impact Worksheet 8'!C4</f>
        <v>0</v>
      </c>
      <c r="D10" s="73">
        <f>'Qualitative Impact Worksheet 8'!C6</f>
        <v>0</v>
      </c>
      <c r="E10" s="73">
        <f>'Qualitative Impact Worksheet 8'!C5</f>
        <v>0</v>
      </c>
      <c r="F10" s="73" t="str">
        <f>'Qualitative Impact Worksheet 8'!F17</f>
        <v xml:space="preserve">Choose Duration </v>
      </c>
      <c r="G10" s="73" t="str">
        <f>'Qualitative Impact Worksheet 8'!G21</f>
        <v>Credits Owed</v>
      </c>
      <c r="H10" s="74" t="str">
        <f>'Qualitative Impact Worksheet 8'!G23</f>
        <v>Grandfathered Credits Owed</v>
      </c>
    </row>
    <row r="11" spans="2:13" ht="45" customHeight="1" x14ac:dyDescent="0.3">
      <c r="B11" s="56">
        <v>9</v>
      </c>
      <c r="C11" s="73">
        <f>'Qualitative Impact Worksheet 9'!C4</f>
        <v>0</v>
      </c>
      <c r="D11" s="73">
        <f>'Qualitative Impact Worksheet 9'!C6</f>
        <v>0</v>
      </c>
      <c r="E11" s="73">
        <f>'Qualitative Impact Worksheet 9'!C5</f>
        <v>0</v>
      </c>
      <c r="F11" s="73" t="str">
        <f>'Qualitative Impact Worksheet 9'!F17</f>
        <v xml:space="preserve">Choose Duration </v>
      </c>
      <c r="G11" s="73" t="str">
        <f>'Qualitative Impact Worksheet 9'!G21</f>
        <v>Credits Owed</v>
      </c>
      <c r="H11" s="74" t="str">
        <f>'Qualitative Impact Worksheet 9'!G23</f>
        <v>Grandfathered Credits Owed</v>
      </c>
    </row>
    <row r="12" spans="2:13" ht="45" customHeight="1" thickBot="1" x14ac:dyDescent="0.35">
      <c r="B12" s="57">
        <v>10</v>
      </c>
      <c r="C12" s="73">
        <f>'Qualitative Impact Worksheet 10'!C4</f>
        <v>0</v>
      </c>
      <c r="D12" s="73">
        <f>'Qualitative Impact Worksheet 10'!C6</f>
        <v>0</v>
      </c>
      <c r="E12" s="73">
        <f>'Qualitative Impact Worksheet 10'!C5</f>
        <v>0</v>
      </c>
      <c r="F12" s="73" t="str">
        <f>'Qualitative Impact Worksheet 10'!F17</f>
        <v xml:space="preserve">Choose Duration </v>
      </c>
      <c r="G12" s="73" t="str">
        <f>'Qualitative Impact Worksheet 10'!G21</f>
        <v>Credits Owed</v>
      </c>
      <c r="H12" s="74" t="str">
        <f>'Qualitative Impact Worksheet 10'!G23</f>
        <v>Grandfathered Credits Owed</v>
      </c>
      <c r="J12" s="45"/>
    </row>
    <row r="13" spans="2:13" ht="16.2" thickBot="1" x14ac:dyDescent="0.35">
      <c r="B13" s="85"/>
      <c r="C13" s="86"/>
      <c r="D13" s="86"/>
      <c r="E13" s="86"/>
      <c r="F13" s="86"/>
      <c r="G13" s="86"/>
      <c r="H13" s="87"/>
    </row>
    <row r="14" spans="2:13" ht="15.6" x14ac:dyDescent="0.3">
      <c r="B14" s="88" t="s">
        <v>35</v>
      </c>
      <c r="C14" s="89"/>
      <c r="D14" s="89"/>
      <c r="E14" s="90"/>
      <c r="F14" s="58"/>
      <c r="G14" s="59"/>
      <c r="H14" s="60"/>
    </row>
    <row r="15" spans="2:13" ht="15.6" x14ac:dyDescent="0.3">
      <c r="B15" s="61" t="s">
        <v>43</v>
      </c>
      <c r="C15" s="54" t="s">
        <v>18</v>
      </c>
      <c r="D15" s="54" t="s">
        <v>59</v>
      </c>
      <c r="E15" s="55" t="s">
        <v>16</v>
      </c>
      <c r="F15" s="58"/>
      <c r="G15" s="59"/>
      <c r="H15" s="60"/>
    </row>
    <row r="16" spans="2:13" ht="45" customHeight="1" x14ac:dyDescent="0.3">
      <c r="B16" s="62" t="s">
        <v>55</v>
      </c>
      <c r="C16" s="75">
        <f>SUMIF(D3:D12,"Intermittent/Ephemeral Streams",E3:E12)</f>
        <v>0</v>
      </c>
      <c r="D16" s="76">
        <f>SUMIF(D3:D12,"Intermittent/Ephemeral Streams",G3:G12)</f>
        <v>0</v>
      </c>
      <c r="E16" s="77">
        <f>SUMIF(D3:D12,"Intermittent/Ephemeral Streams",H3:H12)</f>
        <v>0</v>
      </c>
      <c r="F16" s="51"/>
      <c r="G16" s="59"/>
      <c r="H16" s="60"/>
      <c r="M16" s="44"/>
    </row>
    <row r="17" spans="2:8" ht="49.5" customHeight="1" x14ac:dyDescent="0.3">
      <c r="B17" s="62" t="s">
        <v>62</v>
      </c>
      <c r="C17" s="75">
        <f>SUMIF(D3:D12,"Perennial Streams (less than 3 square miles)",E3:E12)</f>
        <v>0</v>
      </c>
      <c r="D17" s="76">
        <f>SUMIF(D3:D12,"Perennial Streams (less than 3 square miles)",G3:G12)</f>
        <v>0</v>
      </c>
      <c r="E17" s="77">
        <f>SUMIF(D3:D12,"Perennial Streams (less than 3 square miles)",H3:H12)</f>
        <v>0</v>
      </c>
      <c r="F17" s="51"/>
      <c r="G17" s="59"/>
      <c r="H17" s="60"/>
    </row>
    <row r="18" spans="2:8" ht="45.75" customHeight="1" x14ac:dyDescent="0.3">
      <c r="B18" s="62" t="s">
        <v>46</v>
      </c>
      <c r="C18" s="75">
        <f>SUMIF(D3:D12,"Perennial Streams (greater than 3 square miles)",E3:E12)</f>
        <v>0</v>
      </c>
      <c r="D18" s="76">
        <f>SUMIF(D3:D12,"Perennial Streams (greater than 3 square miles)",G3:G12)</f>
        <v>0</v>
      </c>
      <c r="E18" s="77">
        <f>SUMIF(D3:D12,"Perennial Streams (greater than 3 square miles)",H3:H12)</f>
        <v>0</v>
      </c>
      <c r="F18" s="51"/>
      <c r="G18" s="59"/>
      <c r="H18" s="60"/>
    </row>
    <row r="19" spans="2:8" ht="45.75" customHeight="1" thickBot="1" x14ac:dyDescent="0.35">
      <c r="B19" s="63" t="s">
        <v>38</v>
      </c>
      <c r="C19" s="78">
        <f>SUMIF(D3:D12, "Open Water/Ditch/Canal",E3:E12)</f>
        <v>0</v>
      </c>
      <c r="D19" s="79">
        <f>SUMIF(D3:D12, "Open Water/Ditch/Canal",G3:G12)</f>
        <v>0</v>
      </c>
      <c r="E19" s="80">
        <f>SUMIF(D3:D12, "Open Water/Ditch/Canal",H3:H12)</f>
        <v>0</v>
      </c>
      <c r="F19" s="52"/>
      <c r="G19" s="64"/>
      <c r="H19" s="65"/>
    </row>
  </sheetData>
  <sheetProtection selectLockedCells="1" selectUnlockedCells="1"/>
  <mergeCells count="3">
    <mergeCell ref="B1:H1"/>
    <mergeCell ref="B13:H13"/>
    <mergeCell ref="B14:E14"/>
  </mergeCells>
  <pageMargins left="0.7" right="0.2" top="0.5" bottom="0.5" header="0.3" footer="0.3"/>
  <pageSetup scale="57" orientation="landscape" r:id="rId1"/>
  <headerFooter>
    <oddFooter>&amp;CVersion 1.2 (May 9, 2018)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zoomScaleNormal="100" workbookViewId="0">
      <selection activeCell="F44" sqref="F44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4.6640625" customWidth="1"/>
    <col min="7" max="7" width="33.6640625" style="10" customWidth="1"/>
  </cols>
  <sheetData>
    <row r="2" spans="2:10" ht="18.600000000000001" thickBot="1" x14ac:dyDescent="0.4">
      <c r="B2" s="7" t="s">
        <v>33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IF(OR(G11="SQFC Index",G13="Impact Index"),"SQFC Impact",(G11*G13))</f>
        <v>SQFC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7"/>
      <c r="C20" s="9"/>
      <c r="D20" s="9"/>
      <c r="E20" s="9"/>
      <c r="F20" s="9"/>
      <c r="G20" s="28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aNs42jp05EQ6EASkiQaqsnOUKFsEMzD3NIzTNw4CYIYBRU932T9vH3gkSvWH6A6wj9TAfvfnS5cJE+BpieGtMA==" saltValue="twoPRopRnJTJbc7XC6VlAg==" spinCount="100000" sheet="1" objects="1" scenarios="1"/>
  <protectedRanges>
    <protectedRange sqref="C3:E7 F11 F13 F17" name="Range5"/>
  </protectedRanges>
  <mergeCells count="16">
    <mergeCell ref="B11:E11"/>
    <mergeCell ref="C3:E3"/>
    <mergeCell ref="C4:E4"/>
    <mergeCell ref="C5:E5"/>
    <mergeCell ref="C6:E6"/>
    <mergeCell ref="C7:E7"/>
    <mergeCell ref="B28:E28"/>
    <mergeCell ref="B13:E13"/>
    <mergeCell ref="B15:F15"/>
    <mergeCell ref="B17:E17"/>
    <mergeCell ref="B19:F19"/>
    <mergeCell ref="B21:F21"/>
    <mergeCell ref="B23:F23"/>
    <mergeCell ref="B25:E25"/>
    <mergeCell ref="B26:E26"/>
    <mergeCell ref="B27:E27"/>
  </mergeCells>
  <dataValidations disablePrompts="1" count="8">
    <dataValidation type="list" allowBlank="1" showInputMessage="1" showErrorMessage="1" promptTitle="SFC" prompt="Pick Value From Drop Down List" sqref="F11">
      <formula1>WFC_Descriptor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date" allowBlank="1" showInputMessage="1" showErrorMessage="1" promptTitle="Date" prompt="Insert Date" sqref="C7">
      <formula1>42445</formula1>
      <formula2>48289</formula2>
    </dataValidation>
    <dataValidation allowBlank="1" showInputMessage="1" showErrorMessage="1" promptTitle="Reach " prompt="Insert Reach Name" sqref="C4"/>
    <dataValidation allowBlank="1" showInputMessage="1" showErrorMessage="1" promptTitle="Project" prompt="Insert Project Name" sqref="C3"/>
    <dataValidation type="whole" allowBlank="1" showInputMessage="1" showErrorMessage="1" promptTitle="Feet" prompt="Insert Linear Feet Of Impact" sqref="C5:E5">
      <formula1>0</formula1>
      <formula2>10000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6" orientation="landscape" r:id="rId1"/>
  <headerFooter>
    <oddFooter>&amp;CVersion 1.2 (May 9, 2018)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zoomScaleNormal="100" workbookViewId="0">
      <selection activeCell="I11" sqref="I11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4.6640625" customWidth="1"/>
    <col min="7" max="7" width="33.6640625" style="10" customWidth="1"/>
  </cols>
  <sheetData>
    <row r="2" spans="2:10" ht="18.600000000000001" thickBot="1" x14ac:dyDescent="0.4">
      <c r="B2" s="7" t="s">
        <v>34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IF(OR(G11="SQFC Index",G13="Impact Index"),"SQFC Impact",(G11*G13))</f>
        <v>SQFC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7"/>
      <c r="C20" s="9"/>
      <c r="D20" s="9"/>
      <c r="E20" s="9"/>
      <c r="F20" s="9"/>
      <c r="G20" s="28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/+slVznM4T2Ii/KElgXYnY/Od/37AjniptxQqnzxvxM3zJ/8QWCuroDYY7fWQHjoD7p7SH6Jx5l+qCeLxhRMJw==" saltValue="bEGzP/3xgROfI9GoQZLcQw==" spinCount="100000" sheet="1" objects="1" scenarios="1"/>
  <protectedRanges>
    <protectedRange sqref="C3:E7 F11 F13 F17" name="Range5"/>
  </protectedRanges>
  <mergeCells count="16">
    <mergeCell ref="B11:E11"/>
    <mergeCell ref="C3:E3"/>
    <mergeCell ref="C4:E4"/>
    <mergeCell ref="C5:E5"/>
    <mergeCell ref="C6:E6"/>
    <mergeCell ref="C7:E7"/>
    <mergeCell ref="B28:E28"/>
    <mergeCell ref="B13:E13"/>
    <mergeCell ref="B15:F15"/>
    <mergeCell ref="B17:E17"/>
    <mergeCell ref="B19:F19"/>
    <mergeCell ref="B21:F21"/>
    <mergeCell ref="B23:F23"/>
    <mergeCell ref="B25:E25"/>
    <mergeCell ref="B26:E26"/>
    <mergeCell ref="B27:E27"/>
  </mergeCells>
  <dataValidations disablePrompts="1" count="8">
    <dataValidation allowBlank="1" showInputMessage="1" showErrorMessage="1" promptTitle="Project" prompt="Insert Project Name" sqref="C3"/>
    <dataValidation allowBlank="1" showInputMessage="1" showErrorMessage="1" promptTitle="Reach " prompt="Insert Reach Name" sqref="C4"/>
    <dataValidation type="date" allowBlank="1" showInputMessage="1" showErrorMessage="1" promptTitle="Date" prompt="Insert Date" sqref="C7">
      <formula1>42445</formula1>
      <formula2>48289</formula2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SFC" prompt="Pick Value From Drop Down List" sqref="F11">
      <formula1>WFC_Descriptor</formula1>
    </dataValidation>
    <dataValidation type="whole" allowBlank="1" showInputMessage="1" showErrorMessage="1" promptTitle="Feet" prompt="Insert Linear Feet Of Impact" sqref="C5:E5">
      <formula1>0</formula1>
      <formula2>10000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6" orientation="landscape" r:id="rId1"/>
  <headerFooter>
    <oddFooter>&amp;CVersion 1.2 (May 9, 2018)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"/>
  <sheetViews>
    <sheetView workbookViewId="0">
      <selection activeCell="E4" sqref="E4"/>
    </sheetView>
  </sheetViews>
  <sheetFormatPr defaultRowHeight="14.4" x14ac:dyDescent="0.3"/>
  <cols>
    <col min="2" max="2" width="52.6640625" customWidth="1"/>
    <col min="3" max="3" width="18.33203125" style="3" customWidth="1"/>
    <col min="5" max="5" width="32.5546875" customWidth="1"/>
    <col min="6" max="6" width="15.88671875" customWidth="1"/>
    <col min="7" max="7" width="8.6640625" customWidth="1"/>
    <col min="8" max="8" width="39.109375" customWidth="1"/>
    <col min="9" max="9" width="16" style="3" customWidth="1"/>
    <col min="11" max="11" width="54" customWidth="1"/>
  </cols>
  <sheetData>
    <row r="2" spans="2:11" x14ac:dyDescent="0.3">
      <c r="B2" s="12" t="s">
        <v>53</v>
      </c>
      <c r="C2" s="13" t="s">
        <v>42</v>
      </c>
      <c r="E2" s="18" t="s">
        <v>51</v>
      </c>
      <c r="F2" s="19" t="s">
        <v>6</v>
      </c>
      <c r="G2" s="33"/>
      <c r="H2" s="18" t="s">
        <v>52</v>
      </c>
      <c r="I2" s="4" t="s">
        <v>8</v>
      </c>
      <c r="K2" s="41" t="s">
        <v>54</v>
      </c>
    </row>
    <row r="3" spans="2:11" x14ac:dyDescent="0.3">
      <c r="B3" s="14" t="s">
        <v>37</v>
      </c>
      <c r="C3" s="5">
        <v>1</v>
      </c>
      <c r="E3" s="81" t="s">
        <v>50</v>
      </c>
      <c r="F3" s="5">
        <v>1</v>
      </c>
      <c r="G3" s="39"/>
      <c r="H3" s="1" t="s">
        <v>12</v>
      </c>
      <c r="I3" s="5">
        <v>1</v>
      </c>
      <c r="K3" s="42"/>
    </row>
    <row r="4" spans="2:11" x14ac:dyDescent="0.3">
      <c r="B4" s="14" t="s">
        <v>11</v>
      </c>
      <c r="C4" s="5">
        <v>0.75</v>
      </c>
      <c r="E4" s="16" t="s">
        <v>58</v>
      </c>
      <c r="F4" s="5">
        <v>1</v>
      </c>
      <c r="G4" s="39"/>
      <c r="H4" s="1" t="s">
        <v>57</v>
      </c>
      <c r="I4" s="5">
        <v>0.75</v>
      </c>
      <c r="K4" s="42" t="s">
        <v>55</v>
      </c>
    </row>
    <row r="5" spans="2:11" x14ac:dyDescent="0.3">
      <c r="B5" s="15" t="s">
        <v>5</v>
      </c>
      <c r="C5" s="6">
        <v>0.5</v>
      </c>
      <c r="E5" s="16" t="s">
        <v>47</v>
      </c>
      <c r="F5" s="5">
        <v>0.9</v>
      </c>
      <c r="G5" s="40"/>
      <c r="H5" s="17" t="s">
        <v>13</v>
      </c>
      <c r="I5" s="6">
        <v>0.5</v>
      </c>
      <c r="K5" s="42" t="s">
        <v>45</v>
      </c>
    </row>
    <row r="6" spans="2:11" x14ac:dyDescent="0.3">
      <c r="E6" s="46" t="s">
        <v>19</v>
      </c>
      <c r="F6" s="47" t="s">
        <v>6</v>
      </c>
      <c r="G6" s="39"/>
      <c r="K6" s="42" t="s">
        <v>46</v>
      </c>
    </row>
    <row r="7" spans="2:11" x14ac:dyDescent="0.3">
      <c r="E7" s="16" t="s">
        <v>56</v>
      </c>
      <c r="F7" s="48" t="s">
        <v>6</v>
      </c>
      <c r="K7" s="43" t="s">
        <v>38</v>
      </c>
    </row>
    <row r="8" spans="2:11" x14ac:dyDescent="0.3">
      <c r="E8" s="16" t="s">
        <v>48</v>
      </c>
      <c r="F8" s="5">
        <v>1</v>
      </c>
    </row>
    <row r="9" spans="2:11" x14ac:dyDescent="0.3">
      <c r="E9" s="17" t="s">
        <v>49</v>
      </c>
      <c r="F9" s="6">
        <v>0.6</v>
      </c>
    </row>
  </sheetData>
  <pageMargins left="0.2" right="0.2" top="0.5" bottom="0.5" header="0.3" footer="0.3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tabSelected="1" zoomScaleNormal="100" workbookViewId="0">
      <selection activeCell="I19" sqref="I19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6.5546875" customWidth="1"/>
    <col min="7" max="7" width="33.5546875" style="10" customWidth="1"/>
  </cols>
  <sheetData>
    <row r="2" spans="2:10" ht="18.600000000000001" thickBot="1" x14ac:dyDescent="0.4">
      <c r="B2" s="7" t="s">
        <v>25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IF(OR(G11="SQFC Index",G13="Impact Index"),"SQFC Impact",(G11*G13))</f>
        <v>SQFC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9"/>
      <c r="C20" s="49"/>
      <c r="D20" s="49"/>
      <c r="E20" s="49"/>
      <c r="F20" s="22"/>
      <c r="G20" s="34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/96ta4VXYEgr7P+AeQBo7MH6WzMkTqTocuMeHK/YoZT+Liw0+M747Pq+9wYdjiKfiLeFxn1FKwH7fQ9Bb4xKLg==" saltValue="vw/RFsIVR/f6Z9B7EvLbAA==" spinCount="100000" sheet="1" objects="1" scenarios="1"/>
  <protectedRanges>
    <protectedRange sqref="C3:E7 F11 F13 F17" name="Range5"/>
  </protectedRanges>
  <mergeCells count="16">
    <mergeCell ref="B26:E26"/>
    <mergeCell ref="B27:E27"/>
    <mergeCell ref="B28:E28"/>
    <mergeCell ref="B25:E25"/>
    <mergeCell ref="C3:E3"/>
    <mergeCell ref="C4:E4"/>
    <mergeCell ref="C5:E5"/>
    <mergeCell ref="C6:E6"/>
    <mergeCell ref="C7:E7"/>
    <mergeCell ref="B15:F15"/>
    <mergeCell ref="B19:F19"/>
    <mergeCell ref="B21:F21"/>
    <mergeCell ref="B23:F23"/>
    <mergeCell ref="B11:E11"/>
    <mergeCell ref="B13:E13"/>
    <mergeCell ref="B17:E17"/>
  </mergeCells>
  <dataValidations disablePrompts="1" xWindow="260" yWindow="284" count="8">
    <dataValidation type="list" allowBlank="1" showInputMessage="1" showErrorMessage="1" promptTitle="SFC" prompt="Pick Value From Drop Down List" sqref="F11">
      <formula1>WFC_Descriptor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date" allowBlank="1" showInputMessage="1" showErrorMessage="1" promptTitle="Date" prompt="Insert Date" sqref="C7:E7">
      <formula1>42445</formula1>
      <formula2>48289</formula2>
    </dataValidation>
    <dataValidation allowBlank="1" showInputMessage="1" showErrorMessage="1" promptTitle="Reach " prompt="Insert Reach Name" sqref="C4"/>
    <dataValidation allowBlank="1" showInputMessage="1" showErrorMessage="1" promptTitle="Project" prompt="Insert Project Name" sqref="C3"/>
    <dataValidation type="whole" allowBlank="1" showInputMessage="1" showErrorMessage="1" promptTitle="Feet" prompt="Insert Linear Feet Of Impact" sqref="C5:E5">
      <formula1>0</formula1>
      <formula2>10000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5" orientation="landscape" r:id="rId1"/>
  <headerFooter>
    <oddFooter>&amp;CVersion 1.2 (May 9, 2018)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zoomScaleNormal="100" workbookViewId="0">
      <selection activeCell="G47" sqref="G47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6.6640625" customWidth="1"/>
    <col min="7" max="7" width="33.6640625" style="10" customWidth="1"/>
  </cols>
  <sheetData>
    <row r="2" spans="2:10" ht="18.600000000000001" thickBot="1" x14ac:dyDescent="0.4">
      <c r="B2" s="7" t="s">
        <v>26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IF(OR(G11="SQFC Index",G13="Impact Index"),"SQFC Impact",(G11*G13))</f>
        <v>SQFC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7"/>
      <c r="C20" s="9"/>
      <c r="D20" s="9"/>
      <c r="E20" s="9"/>
      <c r="F20" s="9"/>
      <c r="G20" s="28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5aVNkF4pjQHEM+r8RGewq+HVzg3hqJ2ZUnb9yiE21OCVcA8rDzPtoGAO5Q7aWFCq3Z/HYfZzSLizDF9ecfl2sA==" saltValue="TynvltfDqOYKZoafeioVMw==" spinCount="100000" sheet="1" objects="1" scenarios="1"/>
  <protectedRanges>
    <protectedRange sqref="C3:E7 F11 F13 F17" name="Range5"/>
  </protectedRanges>
  <mergeCells count="16">
    <mergeCell ref="B11:E11"/>
    <mergeCell ref="C3:E3"/>
    <mergeCell ref="C4:E4"/>
    <mergeCell ref="C5:E5"/>
    <mergeCell ref="C6:E6"/>
    <mergeCell ref="C7:E7"/>
    <mergeCell ref="B28:E28"/>
    <mergeCell ref="B13:E13"/>
    <mergeCell ref="B15:F15"/>
    <mergeCell ref="B17:E17"/>
    <mergeCell ref="B19:F19"/>
    <mergeCell ref="B21:F21"/>
    <mergeCell ref="B23:F23"/>
    <mergeCell ref="B25:E25"/>
    <mergeCell ref="B26:E26"/>
    <mergeCell ref="B27:E27"/>
  </mergeCells>
  <dataValidations disablePrompts="1" count="8">
    <dataValidation allowBlank="1" showInputMessage="1" showErrorMessage="1" promptTitle="Project" prompt="Insert Project Name" sqref="C3"/>
    <dataValidation allowBlank="1" showInputMessage="1" showErrorMessage="1" promptTitle="Reach " prompt="Insert Reach Name" sqref="C4"/>
    <dataValidation type="date" allowBlank="1" showInputMessage="1" showErrorMessage="1" promptTitle="Date" prompt="Insert Date" sqref="C7">
      <formula1>42445</formula1>
      <formula2>48289</formula2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SFC" prompt="Pick Value From Drop Down List" sqref="F11">
      <formula1>WFC_Descriptor</formula1>
    </dataValidation>
    <dataValidation type="whole" allowBlank="1" showInputMessage="1" showErrorMessage="1" promptTitle="Feet" prompt="Insert Linear Feet Of Impact" sqref="C5:E5">
      <formula1>0</formula1>
      <formula2>10000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5" orientation="landscape" r:id="rId1"/>
  <headerFooter>
    <oddFooter>&amp;CVersion 1.2 (May 9, 2018)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zoomScaleNormal="100" workbookViewId="0">
      <selection activeCell="F41" sqref="F41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4.6640625" customWidth="1"/>
    <col min="7" max="7" width="33.6640625" style="10" customWidth="1"/>
  </cols>
  <sheetData>
    <row r="2" spans="2:10" ht="18.600000000000001" thickBot="1" x14ac:dyDescent="0.4">
      <c r="B2" s="7" t="s">
        <v>27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IF(OR(G11="SQFC Index",G13="Impact Index"),"SQFC Impact",(G11*G13))</f>
        <v>SQFC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7"/>
      <c r="C20" s="9"/>
      <c r="D20" s="9"/>
      <c r="E20" s="9"/>
      <c r="F20" s="9"/>
      <c r="G20" s="28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N7wiDVBdhiIGg24TB4h9Nsys2+Ix5xmHb0fMTP1gaY5MfeCXyz3kX3Sa1/lj3edC4KCyT6Awwf6IILMGltQAOQ==" saltValue="Q8u/V+syY2lMPrG4Dc+K9A==" spinCount="100000" sheet="1" objects="1" scenarios="1"/>
  <protectedRanges>
    <protectedRange sqref="C3:E7 F11 F13 F17" name="Range5"/>
  </protectedRanges>
  <mergeCells count="16">
    <mergeCell ref="B11:E11"/>
    <mergeCell ref="C3:E3"/>
    <mergeCell ref="C4:E4"/>
    <mergeCell ref="C5:E5"/>
    <mergeCell ref="C6:E6"/>
    <mergeCell ref="C7:E7"/>
    <mergeCell ref="B28:E28"/>
    <mergeCell ref="B13:E13"/>
    <mergeCell ref="B15:F15"/>
    <mergeCell ref="B17:E17"/>
    <mergeCell ref="B19:F19"/>
    <mergeCell ref="B21:F21"/>
    <mergeCell ref="B23:F23"/>
    <mergeCell ref="B25:E25"/>
    <mergeCell ref="B26:E26"/>
    <mergeCell ref="B27:E27"/>
  </mergeCells>
  <dataValidations disablePrompts="1" count="8">
    <dataValidation type="list" allowBlank="1" showInputMessage="1" showErrorMessage="1" promptTitle="SFC" prompt="Pick Value From Drop Down List" sqref="F11">
      <formula1>WFC_Descriptor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date" allowBlank="1" showInputMessage="1" showErrorMessage="1" promptTitle="Date" prompt="Insert Date" sqref="C7">
      <formula1>42445</formula1>
      <formula2>48289</formula2>
    </dataValidation>
    <dataValidation allowBlank="1" showInputMessage="1" showErrorMessage="1" promptTitle="Reach " prompt="Insert Reach Name" sqref="C4"/>
    <dataValidation allowBlank="1" showInputMessage="1" showErrorMessage="1" promptTitle="Project" prompt="Insert Project Name" sqref="C3"/>
    <dataValidation type="whole" allowBlank="1" showInputMessage="1" showErrorMessage="1" promptTitle="Feet" prompt="Insert Linear Feet Of Impact" sqref="C5:E5">
      <formula1>0</formula1>
      <formula2>10000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6" orientation="landscape" r:id="rId1"/>
  <headerFooter>
    <oddFooter>&amp;CVersion 1.2 (May 9, 2018)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zoomScaleNormal="100" workbookViewId="0">
      <selection activeCell="F41" sqref="F41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4.6640625" customWidth="1"/>
    <col min="7" max="7" width="33.6640625" style="10" customWidth="1"/>
  </cols>
  <sheetData>
    <row r="2" spans="2:10" ht="18.600000000000001" thickBot="1" x14ac:dyDescent="0.4">
      <c r="B2" s="7" t="s">
        <v>28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IF(OR(G11="SQFC Index",G13="Impact Index"),"SQFC Impact",(G11*G13))</f>
        <v>SQFC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7"/>
      <c r="C20" s="9"/>
      <c r="D20" s="9"/>
      <c r="E20" s="9"/>
      <c r="F20" s="9"/>
      <c r="G20" s="28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TDpen5kMQTX6MG3N0scNNEbrpyXuzsz/Db/fWp3qVIG7/p3I5U6HzP0NNNlvlDdVXTa90dfOj/LdYLV625Fr0Q==" saltValue="vwsRSu3IoHBFWthwSiDsHw==" spinCount="100000" sheet="1" objects="1" scenarios="1"/>
  <protectedRanges>
    <protectedRange sqref="C3:E7 F11 F13 F17" name="Range5"/>
  </protectedRanges>
  <mergeCells count="16">
    <mergeCell ref="B11:E11"/>
    <mergeCell ref="C3:E3"/>
    <mergeCell ref="C4:E4"/>
    <mergeCell ref="C5:E5"/>
    <mergeCell ref="C6:E6"/>
    <mergeCell ref="C7:E7"/>
    <mergeCell ref="B28:E28"/>
    <mergeCell ref="B13:E13"/>
    <mergeCell ref="B15:F15"/>
    <mergeCell ref="B17:E17"/>
    <mergeCell ref="B19:F19"/>
    <mergeCell ref="B21:F21"/>
    <mergeCell ref="B23:F23"/>
    <mergeCell ref="B25:E25"/>
    <mergeCell ref="B26:E26"/>
    <mergeCell ref="B27:E27"/>
  </mergeCells>
  <dataValidations disablePrompts="1" count="8">
    <dataValidation allowBlank="1" showInputMessage="1" showErrorMessage="1" promptTitle="Project" prompt="Insert Project Name" sqref="C3"/>
    <dataValidation allowBlank="1" showInputMessage="1" showErrorMessage="1" promptTitle="Reach " prompt="Insert Reach Name" sqref="C4"/>
    <dataValidation type="date" allowBlank="1" showInputMessage="1" showErrorMessage="1" promptTitle="Date" prompt="Insert Date" sqref="C7">
      <formula1>42445</formula1>
      <formula2>48289</formula2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SFC" prompt="Pick Value From Drop Down List" sqref="F11">
      <formula1>WFC_Descriptor</formula1>
    </dataValidation>
    <dataValidation type="whole" allowBlank="1" showInputMessage="1" showErrorMessage="1" promptTitle="Feet" prompt="Insert Linear Feet Of Impact" sqref="C5:E5">
      <formula1>0</formula1>
      <formula2>1000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6" orientation="landscape" r:id="rId1"/>
  <headerFooter>
    <oddFooter>&amp;CVersion 1.2 (May 9, 2018)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zoomScaleNormal="100" workbookViewId="0">
      <selection activeCell="E1" sqref="E1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4.6640625" customWidth="1"/>
    <col min="7" max="7" width="33.6640625" style="10" customWidth="1"/>
  </cols>
  <sheetData>
    <row r="2" spans="2:10" ht="18.600000000000001" thickBot="1" x14ac:dyDescent="0.4">
      <c r="B2" s="7" t="s">
        <v>29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IF(OR(G11="SQFC Index",G13="Impact Index"),"SQFC Impact",(G11*G13))</f>
        <v>SQFC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7"/>
      <c r="C20" s="9"/>
      <c r="D20" s="9"/>
      <c r="E20" s="9"/>
      <c r="F20" s="9"/>
      <c r="G20" s="28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osYsGrDWoV7yYA/KoidmkFCu+tyFFJ1xRz7FM7qlYP3LznudDyk0UhW4phskJQwURTbruZ2aY10cCS0xzcHJOA==" saltValue="yQ5L6R/ri5zm3YzJIvFCqg==" spinCount="100000" sheet="1" objects="1" scenarios="1"/>
  <protectedRanges>
    <protectedRange sqref="C3:E7 F11 F13 F17" name="Range5"/>
  </protectedRanges>
  <mergeCells count="16">
    <mergeCell ref="B11:E11"/>
    <mergeCell ref="C3:E3"/>
    <mergeCell ref="C4:E4"/>
    <mergeCell ref="C5:E5"/>
    <mergeCell ref="C6:E6"/>
    <mergeCell ref="C7:E7"/>
    <mergeCell ref="B28:E28"/>
    <mergeCell ref="B13:E13"/>
    <mergeCell ref="B15:F15"/>
    <mergeCell ref="B17:E17"/>
    <mergeCell ref="B19:F19"/>
    <mergeCell ref="B21:F21"/>
    <mergeCell ref="B23:F23"/>
    <mergeCell ref="B25:E25"/>
    <mergeCell ref="B26:E26"/>
    <mergeCell ref="B27:E27"/>
  </mergeCells>
  <dataValidations disablePrompts="1" count="8">
    <dataValidation type="list" allowBlank="1" showInputMessage="1" showErrorMessage="1" promptTitle="SFC" prompt="Pick Value From Drop Down List" sqref="F11">
      <formula1>WFC_Descriptor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date" allowBlank="1" showInputMessage="1" showErrorMessage="1" promptTitle="Date" prompt="Insert Date" sqref="C7">
      <formula1>42445</formula1>
      <formula2>48289</formula2>
    </dataValidation>
    <dataValidation allowBlank="1" showInputMessage="1" showErrorMessage="1" promptTitle="Reach " prompt="Insert Reach Name" sqref="C4"/>
    <dataValidation allowBlank="1" showInputMessage="1" showErrorMessage="1" promptTitle="Project" prompt="Insert Project Name" sqref="C3"/>
    <dataValidation type="whole" allowBlank="1" showInputMessage="1" showErrorMessage="1" promptTitle="Feet" prompt="Insert Linear Feet Of Impact" sqref="C5:E5">
      <formula1>0</formula1>
      <formula2>10000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6" orientation="landscape" r:id="rId1"/>
  <headerFooter>
    <oddFooter>&amp;CVersion 1.2 (May 9, 2018)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zoomScaleNormal="100" workbookViewId="0">
      <selection activeCell="G21" sqref="G21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4.6640625" customWidth="1"/>
    <col min="7" max="7" width="33.6640625" style="10" customWidth="1"/>
  </cols>
  <sheetData>
    <row r="2" spans="2:10" ht="18.600000000000001" thickBot="1" x14ac:dyDescent="0.4">
      <c r="B2" s="7" t="s">
        <v>30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IF(OR(G11="SQFC Index",G13="Impact Index"),"SQFC Impact",(G11*G13))</f>
        <v>SQFC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7"/>
      <c r="C20" s="9"/>
      <c r="D20" s="9"/>
      <c r="E20" s="9"/>
      <c r="F20" s="9"/>
      <c r="G20" s="28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4Mp3RRwtOAFDdMruv0xXx1VCJzB6Xq3Kq2GbE6MtX9UoQIaufijGrzK/6a47I0Bv4wOeFbzUt33vn/fj6gDNlw==" saltValue="3pO6YxueBR97FDB9P8Uxhg==" spinCount="100000" sheet="1" objects="1" scenarios="1"/>
  <protectedRanges>
    <protectedRange sqref="C3:E7 F11 F13 F17" name="Range5"/>
  </protectedRanges>
  <mergeCells count="16">
    <mergeCell ref="B11:E11"/>
    <mergeCell ref="C3:E3"/>
    <mergeCell ref="C4:E4"/>
    <mergeCell ref="C5:E5"/>
    <mergeCell ref="C6:E6"/>
    <mergeCell ref="C7:E7"/>
    <mergeCell ref="B28:E28"/>
    <mergeCell ref="B13:E13"/>
    <mergeCell ref="B15:F15"/>
    <mergeCell ref="B17:E17"/>
    <mergeCell ref="B19:F19"/>
    <mergeCell ref="B21:F21"/>
    <mergeCell ref="B23:F23"/>
    <mergeCell ref="B25:E25"/>
    <mergeCell ref="B26:E26"/>
    <mergeCell ref="B27:E27"/>
  </mergeCells>
  <dataValidations disablePrompts="1" count="8">
    <dataValidation allowBlank="1" showInputMessage="1" showErrorMessage="1" promptTitle="Project" prompt="Insert Project Name" sqref="C3"/>
    <dataValidation allowBlank="1" showInputMessage="1" showErrorMessage="1" promptTitle="Reach " prompt="Insert Reach Name" sqref="C4"/>
    <dataValidation type="date" allowBlank="1" showInputMessage="1" showErrorMessage="1" promptTitle="Date" prompt="Insert Date" sqref="C7">
      <formula1>42445</formula1>
      <formula2>48289</formula2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SFC" prompt="Pick Value From Drop Down List" sqref="F11">
      <formula1>WFC_Descriptor</formula1>
    </dataValidation>
    <dataValidation type="whole" allowBlank="1" showInputMessage="1" showErrorMessage="1" promptTitle="Feet" prompt="Insert Linear Feet Of Impact" sqref="C5:E5">
      <formula1>0</formula1>
      <formula2>10000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6" orientation="landscape" r:id="rId1"/>
  <headerFooter>
    <oddFooter>&amp;CVersion 1.2 (May 9, 2018)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zoomScaleNormal="100" workbookViewId="0">
      <selection activeCell="F42" sqref="F42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4.6640625" customWidth="1"/>
    <col min="7" max="7" width="33.6640625" style="10" customWidth="1"/>
  </cols>
  <sheetData>
    <row r="2" spans="2:10" ht="18.600000000000001" thickBot="1" x14ac:dyDescent="0.4">
      <c r="B2" s="7" t="s">
        <v>31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IF(OR(G11="SQFC Index",G13="Impact Index"),"SQFC Impact",(G11*G13))</f>
        <v>SQFC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7"/>
      <c r="C20" s="9"/>
      <c r="D20" s="9"/>
      <c r="E20" s="9"/>
      <c r="F20" s="9"/>
      <c r="G20" s="28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BaXpuWgAHFN7qqpybhhkyCcD1PBo0+gJEt4AqPVj9Euoqa0mtrmbXPijLHmNIWyD25jZSmTXynJupNQmGuA98A==" saltValue="h1/sKqU1dtDoWGdEtpSaFg==" spinCount="100000" sheet="1" objects="1" scenarios="1"/>
  <protectedRanges>
    <protectedRange sqref="C3:E7 F11 F13 F17" name="Range5"/>
  </protectedRanges>
  <mergeCells count="16">
    <mergeCell ref="B11:E11"/>
    <mergeCell ref="C3:E3"/>
    <mergeCell ref="C4:E4"/>
    <mergeCell ref="C5:E5"/>
    <mergeCell ref="C6:E6"/>
    <mergeCell ref="C7:E7"/>
    <mergeCell ref="B28:E28"/>
    <mergeCell ref="B13:E13"/>
    <mergeCell ref="B15:F15"/>
    <mergeCell ref="B17:E17"/>
    <mergeCell ref="B19:F19"/>
    <mergeCell ref="B21:F21"/>
    <mergeCell ref="B23:F23"/>
    <mergeCell ref="B25:E25"/>
    <mergeCell ref="B26:E26"/>
    <mergeCell ref="B27:E27"/>
  </mergeCells>
  <dataValidations disablePrompts="1" count="8">
    <dataValidation type="list" allowBlank="1" showInputMessage="1" showErrorMessage="1" promptTitle="SFC" prompt="Pick Value From Drop Down List" sqref="F11">
      <formula1>WFC_Descriptor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date" allowBlank="1" showInputMessage="1" showErrorMessage="1" promptTitle="Date" prompt="Insert Date" sqref="C7">
      <formula1>42445</formula1>
      <formula2>48289</formula2>
    </dataValidation>
    <dataValidation allowBlank="1" showInputMessage="1" showErrorMessage="1" promptTitle="Reach " prompt="Insert Reach Name" sqref="C4"/>
    <dataValidation allowBlank="1" showInputMessage="1" showErrorMessage="1" promptTitle="Project" prompt="Insert Project Name" sqref="C3"/>
    <dataValidation type="whole" allowBlank="1" showInputMessage="1" showErrorMessage="1" promptTitle="Feet" prompt="Insert Linear Feet Of Impact" sqref="C5:E5">
      <formula1>0</formula1>
      <formula2>10000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6" orientation="landscape" r:id="rId1"/>
  <headerFooter>
    <oddFooter>&amp;CVersion 1.2 (May 9, 2018)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1"/>
  <sheetViews>
    <sheetView showGridLines="0" zoomScaleNormal="100" workbookViewId="0">
      <selection activeCell="F46" sqref="F46"/>
    </sheetView>
  </sheetViews>
  <sheetFormatPr defaultRowHeight="14.4" x14ac:dyDescent="0.3"/>
  <cols>
    <col min="1" max="1" width="4.6640625" customWidth="1"/>
    <col min="2" max="2" width="27.88671875" customWidth="1"/>
    <col min="3" max="3" width="22.6640625" customWidth="1"/>
    <col min="4" max="5" width="16.6640625" customWidth="1"/>
    <col min="6" max="6" width="55" customWidth="1"/>
    <col min="7" max="7" width="33.6640625" style="10" customWidth="1"/>
  </cols>
  <sheetData>
    <row r="2" spans="2:10" ht="18.600000000000001" thickBot="1" x14ac:dyDescent="0.4">
      <c r="B2" s="7" t="s">
        <v>32</v>
      </c>
      <c r="C2" s="7"/>
      <c r="D2" s="7"/>
      <c r="E2" s="7"/>
      <c r="F2" s="8"/>
      <c r="G2" s="20"/>
    </row>
    <row r="3" spans="2:10" x14ac:dyDescent="0.3">
      <c r="B3" s="67" t="s">
        <v>22</v>
      </c>
      <c r="C3" s="103"/>
      <c r="D3" s="104"/>
      <c r="E3" s="104"/>
      <c r="F3" s="23"/>
      <c r="G3" s="24"/>
    </row>
    <row r="4" spans="2:10" x14ac:dyDescent="0.3">
      <c r="B4" s="68" t="s">
        <v>23</v>
      </c>
      <c r="C4" s="105"/>
      <c r="D4" s="106"/>
      <c r="E4" s="106"/>
      <c r="F4" s="9"/>
      <c r="G4" s="28"/>
    </row>
    <row r="5" spans="2:10" x14ac:dyDescent="0.3">
      <c r="B5" s="69" t="s">
        <v>21</v>
      </c>
      <c r="C5" s="107"/>
      <c r="D5" s="106"/>
      <c r="E5" s="106"/>
      <c r="F5" s="9"/>
      <c r="G5" s="28"/>
    </row>
    <row r="6" spans="2:10" x14ac:dyDescent="0.3">
      <c r="B6" s="68" t="s">
        <v>44</v>
      </c>
      <c r="C6" s="108"/>
      <c r="D6" s="109"/>
      <c r="E6" s="109"/>
      <c r="F6" s="9"/>
      <c r="G6" s="28"/>
    </row>
    <row r="7" spans="2:10" x14ac:dyDescent="0.3">
      <c r="B7" s="70" t="s">
        <v>24</v>
      </c>
      <c r="C7" s="110"/>
      <c r="D7" s="106"/>
      <c r="E7" s="106"/>
      <c r="F7" s="9"/>
      <c r="G7" s="28"/>
    </row>
    <row r="8" spans="2:10" x14ac:dyDescent="0.3">
      <c r="B8" s="27"/>
      <c r="C8" s="9"/>
      <c r="D8" s="9"/>
      <c r="E8" s="9"/>
      <c r="F8" s="9"/>
      <c r="G8" s="28"/>
    </row>
    <row r="9" spans="2:10" ht="17.399999999999999" x14ac:dyDescent="0.3">
      <c r="B9" s="25" t="s">
        <v>0</v>
      </c>
      <c r="C9" s="66"/>
      <c r="D9" s="66"/>
      <c r="E9" s="66"/>
      <c r="F9" s="11" t="s">
        <v>2</v>
      </c>
      <c r="G9" s="26" t="s">
        <v>1</v>
      </c>
    </row>
    <row r="10" spans="2:10" x14ac:dyDescent="0.3">
      <c r="B10" s="27"/>
      <c r="C10" s="9"/>
      <c r="E10" s="9"/>
      <c r="F10" s="9"/>
      <c r="G10" s="28"/>
    </row>
    <row r="11" spans="2:10" x14ac:dyDescent="0.3">
      <c r="B11" s="115" t="s">
        <v>39</v>
      </c>
      <c r="C11" s="116"/>
      <c r="D11" s="116"/>
      <c r="E11" s="117"/>
      <c r="F11" s="71" t="s">
        <v>53</v>
      </c>
      <c r="G11" s="35" t="str">
        <f>VLOOKUP(F11,'Impact Worksheets Indices'!B2:C5,2,FALSE)</f>
        <v>SQFC Index</v>
      </c>
    </row>
    <row r="12" spans="2:10" x14ac:dyDescent="0.3">
      <c r="B12" s="27"/>
      <c r="C12" s="9"/>
      <c r="D12" s="9"/>
      <c r="E12" s="9"/>
      <c r="F12" s="9"/>
      <c r="G12" s="28"/>
    </row>
    <row r="13" spans="2:10" ht="16.8" x14ac:dyDescent="0.3">
      <c r="B13" s="115" t="s">
        <v>3</v>
      </c>
      <c r="C13" s="116"/>
      <c r="D13" s="116"/>
      <c r="E13" s="117"/>
      <c r="F13" s="72" t="s">
        <v>51</v>
      </c>
      <c r="G13" s="35" t="str">
        <f>VLOOKUP(F13,'Impact Worksheets Indices'!E2:F9,2,FALSE)</f>
        <v>Impact Index</v>
      </c>
      <c r="J13" s="36"/>
    </row>
    <row r="14" spans="2:10" x14ac:dyDescent="0.3">
      <c r="B14" s="27"/>
      <c r="C14" s="9"/>
      <c r="D14" s="9"/>
      <c r="E14" s="9"/>
      <c r="F14" s="9"/>
      <c r="G14" s="28"/>
    </row>
    <row r="15" spans="2:10" ht="15.6" x14ac:dyDescent="0.3">
      <c r="B15" s="111" t="s">
        <v>40</v>
      </c>
      <c r="C15" s="112"/>
      <c r="D15" s="112"/>
      <c r="E15" s="112"/>
      <c r="F15" s="113"/>
      <c r="G15" s="35" t="str">
        <f>IF(OR(G11="SFC Index",G13="Impact Index"),"SFC Impact",(G11*G13))</f>
        <v>SFC Impact</v>
      </c>
      <c r="J15" s="37"/>
    </row>
    <row r="16" spans="2:10" x14ac:dyDescent="0.3">
      <c r="B16" s="27"/>
      <c r="C16" s="9"/>
      <c r="D16" s="9"/>
      <c r="E16" s="9"/>
      <c r="F16" s="9"/>
      <c r="G16" s="28"/>
    </row>
    <row r="17" spans="1:7" x14ac:dyDescent="0.3">
      <c r="B17" s="115" t="s">
        <v>4</v>
      </c>
      <c r="C17" s="116"/>
      <c r="D17" s="116"/>
      <c r="E17" s="117"/>
      <c r="F17" s="72" t="s">
        <v>52</v>
      </c>
      <c r="G17" s="35" t="str">
        <f>VLOOKUP(F17,'Impact Worksheets Indices'!H2:I7,2,FALSE)</f>
        <v>Duration Index</v>
      </c>
    </row>
    <row r="18" spans="1:7" x14ac:dyDescent="0.3">
      <c r="B18" s="27"/>
      <c r="C18" s="9"/>
      <c r="D18" s="9"/>
      <c r="E18" s="9"/>
      <c r="F18" s="9"/>
      <c r="G18" s="28"/>
    </row>
    <row r="19" spans="1:7" x14ac:dyDescent="0.3">
      <c r="B19" s="111" t="s">
        <v>41</v>
      </c>
      <c r="C19" s="112"/>
      <c r="D19" s="112"/>
      <c r="E19" s="112"/>
      <c r="F19" s="113"/>
      <c r="G19" s="35" t="str">
        <f>IF(OR(G15="SQFC Impact",G17="Duration Index"),"Total SQFC Impact",(G15*G17))</f>
        <v>Total SQFC Impact</v>
      </c>
    </row>
    <row r="20" spans="1:7" ht="15" thickBot="1" x14ac:dyDescent="0.35">
      <c r="B20" s="27"/>
      <c r="C20" s="9"/>
      <c r="D20" s="9"/>
      <c r="E20" s="9"/>
      <c r="F20" s="9"/>
      <c r="G20" s="28"/>
    </row>
    <row r="21" spans="1:7" ht="16.2" thickBot="1" x14ac:dyDescent="0.35">
      <c r="B21" s="111" t="s">
        <v>60</v>
      </c>
      <c r="C21" s="112"/>
      <c r="D21" s="112"/>
      <c r="E21" s="112"/>
      <c r="F21" s="112"/>
      <c r="G21" s="38" t="str">
        <f>IF(G19="Total SQFC Impact","Credits Owed",IF(C6="Intermittent/Ephemeral Streams",((G19*C5)*(0.6)),G19*C5))</f>
        <v>Credits Owed</v>
      </c>
    </row>
    <row r="22" spans="1:7" ht="15" thickBot="1" x14ac:dyDescent="0.35">
      <c r="B22" s="27"/>
      <c r="C22" s="9"/>
      <c r="D22" s="9"/>
      <c r="E22" s="9"/>
      <c r="F22" s="9"/>
      <c r="G22" s="28"/>
    </row>
    <row r="23" spans="1:7" ht="16.2" thickBot="1" x14ac:dyDescent="0.35">
      <c r="B23" s="111" t="s">
        <v>61</v>
      </c>
      <c r="C23" s="112"/>
      <c r="D23" s="112"/>
      <c r="E23" s="112"/>
      <c r="F23" s="114"/>
      <c r="G23" s="38" t="str">
        <f>IF(G21="Credits Owed","Grandfathered Credits Owed",(G21*12))</f>
        <v>Grandfathered Credits Owed</v>
      </c>
    </row>
    <row r="24" spans="1:7" ht="15" thickBot="1" x14ac:dyDescent="0.35">
      <c r="B24" s="30"/>
      <c r="C24" s="31"/>
      <c r="D24" s="31"/>
      <c r="E24" s="31"/>
      <c r="F24" s="31"/>
      <c r="G24" s="32"/>
    </row>
    <row r="25" spans="1:7" x14ac:dyDescent="0.3">
      <c r="B25" s="100" t="s">
        <v>7</v>
      </c>
      <c r="C25" s="101"/>
      <c r="D25" s="101"/>
      <c r="E25" s="102"/>
      <c r="F25" s="2"/>
      <c r="G25" s="21"/>
    </row>
    <row r="26" spans="1:7" x14ac:dyDescent="0.3">
      <c r="A26" s="2"/>
      <c r="B26" s="91" t="s">
        <v>36</v>
      </c>
      <c r="C26" s="92"/>
      <c r="D26" s="92"/>
      <c r="E26" s="93"/>
      <c r="F26" s="2"/>
      <c r="G26" s="21"/>
    </row>
    <row r="27" spans="1:7" x14ac:dyDescent="0.3">
      <c r="B27" s="94" t="s">
        <v>9</v>
      </c>
      <c r="C27" s="95"/>
      <c r="D27" s="95"/>
      <c r="E27" s="96"/>
      <c r="F27" s="2"/>
      <c r="G27" s="21"/>
    </row>
    <row r="28" spans="1:7" ht="15" thickBot="1" x14ac:dyDescent="0.35">
      <c r="B28" s="97" t="s">
        <v>10</v>
      </c>
      <c r="C28" s="98"/>
      <c r="D28" s="98"/>
      <c r="E28" s="99"/>
      <c r="F28" s="2"/>
      <c r="G28" s="21"/>
    </row>
    <row r="29" spans="1:7" x14ac:dyDescent="0.3">
      <c r="B29" s="2"/>
      <c r="C29" s="2"/>
      <c r="D29" s="2"/>
      <c r="E29" s="2"/>
      <c r="F29" s="2"/>
      <c r="G29" s="21"/>
    </row>
    <row r="30" spans="1:7" x14ac:dyDescent="0.3">
      <c r="B30" s="2"/>
      <c r="C30" s="2"/>
      <c r="D30" s="2"/>
      <c r="E30" s="2"/>
      <c r="F30" s="2"/>
      <c r="G30" s="21"/>
    </row>
    <row r="31" spans="1:7" x14ac:dyDescent="0.3">
      <c r="B31" s="2"/>
      <c r="C31" s="2"/>
      <c r="D31" s="2"/>
      <c r="E31" s="2"/>
      <c r="F31" s="2"/>
      <c r="G31" s="21"/>
    </row>
  </sheetData>
  <sheetProtection algorithmName="SHA-512" hashValue="HqCxXWHbTnLKrOpxoFNlWSb8NPivegyFJ6fTB6N5D2jMjLX6uKjTx+gKA/w3BCxcg0laWeLvFuidAIJKVal/tw==" saltValue="LAnsSHQmuyopFjDsbKacZw==" spinCount="100000" sheet="1" objects="1" scenarios="1"/>
  <protectedRanges>
    <protectedRange sqref="C3:E7 F11 F13 F17" name="Range5"/>
  </protectedRanges>
  <mergeCells count="16">
    <mergeCell ref="B11:E11"/>
    <mergeCell ref="C3:E3"/>
    <mergeCell ref="C4:E4"/>
    <mergeCell ref="C5:E5"/>
    <mergeCell ref="C6:E6"/>
    <mergeCell ref="C7:E7"/>
    <mergeCell ref="B28:E28"/>
    <mergeCell ref="B13:E13"/>
    <mergeCell ref="B15:F15"/>
    <mergeCell ref="B17:E17"/>
    <mergeCell ref="B19:F19"/>
    <mergeCell ref="B21:F21"/>
    <mergeCell ref="B23:F23"/>
    <mergeCell ref="B25:E25"/>
    <mergeCell ref="B26:E26"/>
    <mergeCell ref="B27:E27"/>
  </mergeCells>
  <dataValidations disablePrompts="1" count="8">
    <dataValidation allowBlank="1" showInputMessage="1" showErrorMessage="1" promptTitle="Project" prompt="Insert Project Name" sqref="C3"/>
    <dataValidation allowBlank="1" showInputMessage="1" showErrorMessage="1" promptTitle="Reach " prompt="Insert Reach Name" sqref="C4"/>
    <dataValidation type="date" allowBlank="1" showInputMessage="1" showErrorMessage="1" promptTitle="Date" prompt="Insert Date" sqref="C7">
      <formula1>42445</formula1>
      <formula2>48289</formula2>
    </dataValidation>
    <dataValidation type="list" allowBlank="1" showInputMessage="1" showErrorMessage="1" promptTitle="Duration" prompt="Pick Value From Drop Down List" sqref="F17">
      <formula1>Duration_Descriptor</formula1>
    </dataValidation>
    <dataValidation type="list" allowBlank="1" showInputMessage="1" showErrorMessage="1" promptTitle="Impact" prompt="Pick Value From Drop Down List" sqref="F13">
      <formula1>Impact_Descriptor</formula1>
    </dataValidation>
    <dataValidation type="list" allowBlank="1" showInputMessage="1" showErrorMessage="1" promptTitle="SFC" prompt="Pick Value From Drop Down List" sqref="F11">
      <formula1>WFC_Descriptor</formula1>
    </dataValidation>
    <dataValidation type="whole" allowBlank="1" showInputMessage="1" showErrorMessage="1" promptTitle="Feet" prompt="Insert Linear Feet Of Impact" sqref="C5:E5">
      <formula1>0</formula1>
      <formula2>10000</formula2>
    </dataValidation>
    <dataValidation type="list" allowBlank="1" showInputMessage="1" showErrorMessage="1" promptTitle="Stream Type" prompt="Pick Value From Drop Down List" sqref="C6:E6">
      <formula1>Stream_Classification</formula1>
    </dataValidation>
  </dataValidations>
  <pageMargins left="0.2" right="0.2" top="0.5" bottom="0.5" header="0.3" footer="0.3"/>
  <pageSetup scale="76" orientation="landscape" r:id="rId1"/>
  <headerFooter>
    <oddFooter>&amp;CVersion 1.2 (May 9, 2018)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Qualitative Impact Summary</vt:lpstr>
      <vt:lpstr>Qualitative Impact Worksheet 1</vt:lpstr>
      <vt:lpstr>Qualitative Impact Worksheet 2</vt:lpstr>
      <vt:lpstr>Qualitative Impact Worksheet 3</vt:lpstr>
      <vt:lpstr>Qualitative Impact Worksheet 4</vt:lpstr>
      <vt:lpstr>Qualitative Impact Worksheet 5</vt:lpstr>
      <vt:lpstr>Qualitative Impact Worksheet 6</vt:lpstr>
      <vt:lpstr>Qualitative Impact Worksheet 7</vt:lpstr>
      <vt:lpstr>Qualitative Impact Worksheet 8</vt:lpstr>
      <vt:lpstr>Qualitative Impact Worksheet 9</vt:lpstr>
      <vt:lpstr>Qualitative Impact Worksheet 10</vt:lpstr>
      <vt:lpstr>Impact Worksheets Indices</vt:lpstr>
      <vt:lpstr>Duration_Descriptor</vt:lpstr>
      <vt:lpstr>Impact_Descriptor</vt:lpstr>
      <vt:lpstr>Stream_Classification</vt:lpstr>
      <vt:lpstr>Stream_Functional_Capacity_SFC_Descriptor</vt:lpstr>
      <vt:lpstr>Stream_Type_Cover</vt:lpstr>
      <vt:lpstr>Wetland_Functional_Capacity__WFC__Descriptor</vt:lpstr>
      <vt:lpstr>Wetland_Functional_Capacity_WFC_Descriptor</vt:lpstr>
      <vt:lpstr>WFC_Descriptor</vt:lpstr>
    </vt:vector>
  </TitlesOfParts>
  <Company>USACE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K6RDXJAH</dc:creator>
  <cp:lastModifiedBy>UsaceAdmin</cp:lastModifiedBy>
  <cp:lastPrinted>2018-05-09T18:32:41Z</cp:lastPrinted>
  <dcterms:created xsi:type="dcterms:W3CDTF">2015-09-29T15:38:29Z</dcterms:created>
  <dcterms:modified xsi:type="dcterms:W3CDTF">2018-05-09T18:32:49Z</dcterms:modified>
</cp:coreProperties>
</file>