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80" windowHeight="8115"/>
  </bookViews>
  <sheets>
    <sheet name="Bldg" sheetId="1" r:id="rId1"/>
    <sheet name="SS4.2" sheetId="9" r:id="rId2"/>
    <sheet name="SS4.3 &amp; SS4.4" sheetId="10" r:id="rId3"/>
    <sheet name="SS7.1 &amp; SS7.2" sheetId="5" r:id="rId4"/>
    <sheet name="Water Reduction" sheetId="6" r:id="rId5"/>
    <sheet name="EA1" sheetId="7" r:id="rId6"/>
    <sheet name="MR" sheetId="8" r:id="rId7"/>
    <sheet name="MR7" sheetId="11" r:id="rId8"/>
  </sheets>
  <definedNames>
    <definedName name="_xlnm.Print_Area" localSheetId="0">Bldg!$A$1:$G$192</definedName>
    <definedName name="_xlnm.Print_Titles" localSheetId="0">Bldg!#REF!</definedName>
    <definedName name="Z_120E5818_E819_4556_99B3_B6BEBC31A8EB_.wvu.PrintArea" localSheetId="0" hidden="1">Bldg!$A$3:$D$192</definedName>
    <definedName name="Z_120E5818_E819_4556_99B3_B6BEBC31A8EB_.wvu.PrintTitles" localSheetId="0" hidden="1">Bldg!#REF!</definedName>
    <definedName name="Z_288F0EE7_8818_11D4_AD70_00A0C99AF9E6_.wvu.PrintArea" localSheetId="0" hidden="1">Bldg!$A$3:$D$192</definedName>
    <definedName name="Z_3806209D_5E80_11D4_8B21_0050DA053C1B_.wvu.PrintArea" localSheetId="0" hidden="1">Bldg!$A$3:$D$109</definedName>
    <definedName name="Z_4848B011_9BAE_11D4_8B36_00A0C9AB0535_.wvu.PrintArea" localSheetId="0" hidden="1">Bldg!$A$3:$D$109</definedName>
    <definedName name="Z_518DB9B2_A2A5_4E17_8414_DA2C87215AD3_.wvu.PrintArea" localSheetId="0" hidden="1">Bldg!$A$3:$D$192</definedName>
    <definedName name="Z_61604C85_90BC_11D5_8BE1_00A0C99DBB3E_.wvu.PrintArea" localSheetId="0" hidden="1">Bldg!$A$3:$D$192</definedName>
    <definedName name="Z_6C95118B_FC4F_45D8_80FD_482E8496A3C6_.wvu.PrintArea" localSheetId="0" hidden="1">Bldg!$A$3:$D$192</definedName>
    <definedName name="Z_8BED1B8F_6FC9_11D4_8B73_00A0C99D93F1_.wvu.PrintArea" localSheetId="0" hidden="1">Bldg!$A$3:$D$109</definedName>
    <definedName name="Z_A021E3E3_DB3A_11D4_AFC1_00500471FBC6_.wvu.PrintArea" localSheetId="0" hidden="1">Bldg!$A$3:$D$109</definedName>
    <definedName name="Z_A9509F86_95EB_42B3_B8D8_A40DFB11AB93_.wvu.PrintArea" localSheetId="0" hidden="1">Bldg!$A$3:$D$192</definedName>
    <definedName name="Z_A9509F86_95EB_42B3_B8D8_A40DFB11AB93_.wvu.PrintTitles" localSheetId="0" hidden="1">Bldg!#REF!</definedName>
    <definedName name="Z_C25906D1_5D9D_11D4_8A8C_0050DABD5DC4_.wvu.PrintArea" localSheetId="0" hidden="1">Bldg!$A$3:$D$109</definedName>
    <definedName name="Z_FFA98EFF_7EC8_4A2C_B883_E78711665B22_.wvu.PrintArea" localSheetId="0" hidden="1">Bldg!$A$3:$D$192</definedName>
  </definedNames>
  <calcPr calcId="125725"/>
  <customWorkbookViews>
    <customWorkbookView name="brockbank - Personal View" guid="{120E5818-E819-4556-99B3-B6BEBC31A8EB}" mergeInterval="0" personalView="1" maximized="1" windowWidth="763" windowHeight="464" activeSheetId="1"/>
    <customWorkbookView name="trehern - Personal View" guid="{FFA98EFF-7EC8-4A2C-B883-E78711665B22}" mergeInterval="0" personalView="1" maximized="1" windowWidth="1148" windowHeight="675" activeSheetId="1"/>
    <customWorkbookView name="Douglas J Trehern - Personal View" guid="{C25906D1-5D9D-11D4-8A8C-0050DABD5DC4}" mergeInterval="0" personalView="1" maximized="1" windowWidth="987" windowHeight="606" activeSheetId="1"/>
    <customWorkbookView name="k6enxfek - Personal View" guid="{3806209D-5E80-11D4-8B21-0050DA053C1B}" mergeInterval="0" personalView="1" maximized="1" windowWidth="1020" windowHeight="606" activeSheetId="2"/>
    <customWorkbookView name="michael a flisnick - Personal View" guid="{8BED1B8F-6FC9-11D4-8B73-00A0C99D93F1}" mergeInterval="0" personalView="1" maximized="1" windowWidth="1020" windowHeight="606" activeSheetId="1"/>
    <customWorkbookView name="k6enxcih - Personal View" guid="{57F33696-5BF7-11D4-8B46-00A0C99D93D2}" mergeInterval="0" personalView="1" maximized="1" windowWidth="1276" windowHeight="835" activeSheetId="4"/>
    <customWorkbookView name="Susan - Personal View" guid="{A021E3E3-DB3A-11D4-AFC1-00500471FBC6}" mergeInterval="0" personalView="1" maximized="1" windowWidth="1020" windowHeight="579" activeSheetId="4"/>
    <customWorkbookView name="k6enxpgm - Personal View" guid="{4848B011-9BAE-11D4-8B36-00A0C9AB0535}" mergeInterval="0" personalView="1" maximized="1" windowWidth="1020" windowHeight="606" activeSheetId="1"/>
    <customWorkbookView name="k6enxvtp - Personal View" guid="{288F0EE7-8818-11D4-AD70-00A0C99AF9E6}" mergeInterval="0" personalView="1" maximized="1" windowWidth="998" windowHeight="516" activeSheetId="1"/>
    <customWorkbookView name="hajek - Personal View" guid="{6C95118B-FC4F-45D8-80FD-482E8496A3C6}" mergeInterval="0" personalView="1" xWindow="-45" yWindow="25" windowWidth="1020" windowHeight="758" activeSheetId="1"/>
    <customWorkbookView name="k6enxjfm - Personal View" guid="{61604C85-90BC-11D5-8BE1-00A0C99DBB3E}" mergeInterval="0" personalView="1" maximized="1" windowWidth="756" windowHeight="395" activeSheetId="1"/>
    <customWorkbookView name="famble - Personal View" guid="{518DB9B2-A2A5-4E17-8414-DA2C87215AD3}" mergeInterval="0" personalView="1" maximized="1" windowWidth="1148" windowHeight="702" activeSheetId="1"/>
    <customWorkbookView name="k6enxtrb - Personal View" guid="{A9509F86-95EB-42B3-B8D8-A40DFB11AB93}" mergeInterval="0" personalView="1" maximized="1" windowWidth="796" windowHeight="464" activeSheetId="8"/>
  </customWorkbookViews>
</workbook>
</file>

<file path=xl/calcChain.xml><?xml version="1.0" encoding="utf-8"?>
<calcChain xmlns="http://schemas.openxmlformats.org/spreadsheetml/2006/main">
  <c r="C29" i="11"/>
  <c r="E26"/>
  <c r="E25"/>
  <c r="E24"/>
  <c r="E23"/>
  <c r="E22"/>
  <c r="E21"/>
  <c r="E20"/>
  <c r="E19"/>
  <c r="E18"/>
  <c r="E17"/>
  <c r="E16"/>
  <c r="E15"/>
  <c r="E14"/>
  <c r="E13"/>
  <c r="E12"/>
  <c r="E11"/>
  <c r="E10"/>
  <c r="E9"/>
  <c r="E8"/>
  <c r="G29" i="8"/>
  <c r="G26"/>
  <c r="G25"/>
  <c r="G24"/>
  <c r="G23"/>
  <c r="G22"/>
  <c r="G21"/>
  <c r="G20"/>
  <c r="G19"/>
  <c r="G18"/>
  <c r="G17"/>
  <c r="G16"/>
  <c r="G15"/>
  <c r="G14"/>
  <c r="G13"/>
  <c r="G12"/>
  <c r="G11"/>
  <c r="G10"/>
  <c r="G9"/>
  <c r="O29"/>
  <c r="M29"/>
  <c r="M26"/>
  <c r="M25"/>
  <c r="M24"/>
  <c r="M23"/>
  <c r="M22"/>
  <c r="M21"/>
  <c r="M20"/>
  <c r="M19"/>
  <c r="M18"/>
  <c r="M17"/>
  <c r="M16"/>
  <c r="M15"/>
  <c r="M14"/>
  <c r="M13"/>
  <c r="M12"/>
  <c r="M11"/>
  <c r="M10"/>
  <c r="M9"/>
  <c r="O26"/>
  <c r="O25"/>
  <c r="O24"/>
  <c r="O23"/>
  <c r="O22"/>
  <c r="O21"/>
  <c r="O20"/>
  <c r="O19"/>
  <c r="O18"/>
  <c r="O17"/>
  <c r="O16"/>
  <c r="O15"/>
  <c r="O13"/>
  <c r="O12"/>
  <c r="O11"/>
  <c r="O10"/>
  <c r="O9"/>
  <c r="O14"/>
  <c r="O8"/>
  <c r="G8"/>
  <c r="M8"/>
  <c r="H22" i="10"/>
  <c r="H20"/>
  <c r="H16"/>
  <c r="H14"/>
  <c r="H10"/>
  <c r="H8"/>
  <c r="G13" i="9"/>
  <c r="G10"/>
  <c r="G8"/>
  <c r="L21" i="6"/>
  <c r="L17"/>
  <c r="L11"/>
  <c r="K11"/>
  <c r="K15"/>
  <c r="I20" i="5"/>
  <c r="I17"/>
  <c r="I18"/>
  <c r="I9"/>
  <c r="I10"/>
  <c r="D29" i="8"/>
  <c r="G6" i="7"/>
  <c r="F6"/>
  <c r="G5"/>
  <c r="F5"/>
  <c r="E13" i="6"/>
  <c r="K13"/>
  <c r="K12"/>
  <c r="E12"/>
  <c r="L12"/>
  <c r="E11"/>
  <c r="K10"/>
  <c r="E10"/>
  <c r="L10"/>
  <c r="E9"/>
  <c r="K9"/>
  <c r="E8"/>
  <c r="K8"/>
  <c r="L9"/>
  <c r="G17" i="7"/>
  <c r="H5"/>
  <c r="H6"/>
  <c r="F17"/>
  <c r="H17"/>
  <c r="L13" i="6"/>
  <c r="L8"/>
  <c r="L20"/>
  <c r="K19"/>
  <c r="L16"/>
  <c r="E32" i="8"/>
  <c r="O32"/>
  <c r="K32"/>
  <c r="E29" i="11"/>
  <c r="D32"/>
</calcChain>
</file>

<file path=xl/sharedStrings.xml><?xml version="1.0" encoding="utf-8"?>
<sst xmlns="http://schemas.openxmlformats.org/spreadsheetml/2006/main" count="1046" uniqueCount="504">
  <si>
    <t>List all on-site renewable energy sources and indicate, for each source, backup energy type, annual energy generated, rated capacity and renewable energy cost. Indicate total annual energy use (all sources), total annual energy cost (all sources) and percent renewable energy cost.</t>
  </si>
  <si>
    <t>If project includes chemical use areas: List of drawing and specification references that convey locations of chemical use areas, room separation features and exhaust system.</t>
  </si>
  <si>
    <t>Final Design</t>
  </si>
  <si>
    <t>Statement confirming that project does not meet any of the prohibited criteria.</t>
  </si>
  <si>
    <t>FTE calculation.  Bicycle storage spaces calculation. Shower/changing facilities calculation.</t>
  </si>
  <si>
    <t>Option 1: Low-emission &amp; fuel-efficient vehicle calculation.</t>
  </si>
  <si>
    <t>Closeout</t>
  </si>
  <si>
    <t>DUE AT</t>
  </si>
  <si>
    <t>REQUIRED DOCUMENTATION</t>
  </si>
  <si>
    <t>Option 1: List of drawing and specification references that convey site disturbance limits.</t>
  </si>
  <si>
    <t xml:space="preserve"> Option 1: Percentage calculation indicating percentage of SRI compliant roof area. List of drawings and specification references that convey SRI requirements and roof slopes.</t>
  </si>
  <si>
    <t xml:space="preserve">Narrative decribing intent, requirement for credit, project approach to the credit. List of drawings and specification references that convey implementation of credit. All other documentation that validates claimed credit. </t>
  </si>
  <si>
    <t>Table indicating all regularly occupied spaces with space area and space area with access to views. Sum of regularly occupied areas and regularly occupied areas with access to views. Percentage calculation of areas with views to total regularly occupied areas.</t>
  </si>
  <si>
    <t>For all occupied spaces excluded from the calculation, provide narrative indicating reasons for excluding the space.</t>
  </si>
  <si>
    <t>Waste Management Plan</t>
  </si>
  <si>
    <t>LEED Floor plan drawings showing line of sight diagramming of views areas in each regularly occupied space. List of drawing/specification references that convey exterior glazed opening head and sill heights.</t>
  </si>
  <si>
    <t>GENERAL - For all credits, narrative/comments may be added to describe special circumstances or considerations regarding the project's credit approach.</t>
  </si>
  <si>
    <t>Manufacturer published product data or certification,  confirming recycled content percentages in spreadsheet</t>
  </si>
  <si>
    <t>Manufacturer published product data or certification confirming regional material percentages in spreadsheet</t>
  </si>
  <si>
    <t>Manufacturer published product data or certification confirming rapidly renewable material percentages in spreadsheet</t>
  </si>
  <si>
    <t>List of drawing and specification references that convey conformance to applicable requirements (signage, exhaust system, room separation details, etc).</t>
  </si>
  <si>
    <t>List of drawing and specification references that convey conformance to applicable requirements.</t>
  </si>
  <si>
    <t>Narrative describing the project's ventilation design and CO2 monitoring system, including specifics about monitors, operational parameters and setpoints.</t>
  </si>
  <si>
    <t>Narrative describing the project's ventilation design, including specifics about zone fresh air intake volumes and demonstrating compliance.</t>
  </si>
  <si>
    <t>Construction IAQ Management Plan</t>
  </si>
  <si>
    <t>Dated jobsite photos showing examples of IAQ management plan practices being implemented. Label photos to indicate which practice they demonstrate. Minimum one photo of each practice at each building.</t>
  </si>
  <si>
    <t xml:space="preserve">Government Reviewer's Use </t>
  </si>
  <si>
    <t>Preconstruction</t>
  </si>
  <si>
    <t>Calculation indicating total number of individual workstations, number of workstations with individual lighting controls and the percentage of workstations with individual lighting controls.</t>
  </si>
  <si>
    <t>CIV</t>
  </si>
  <si>
    <t>ARC</t>
  </si>
  <si>
    <t>PE</t>
  </si>
  <si>
    <t>MEC</t>
  </si>
  <si>
    <t>ELEC</t>
  </si>
  <si>
    <t>ALL</t>
  </si>
  <si>
    <t>MEC, ELEC</t>
  </si>
  <si>
    <t>ELEC MEC</t>
  </si>
  <si>
    <t>ARC MEC</t>
  </si>
  <si>
    <t>For each shared multi-occupant space, provide a brief description of lighting controls.</t>
  </si>
  <si>
    <t>Narrative describing lighting control strategy, including type and location of individual controls and type and location of controls in shared multi-occupant spaces.</t>
  </si>
  <si>
    <t>Calculation indicating total number of individual workstations, number of workstations with individual thermal comfort controls and the percentage of workstations with individual thermal comfort controls.</t>
  </si>
  <si>
    <t>For each shared multi-occupant space, provide a brief description of thermal comfort controls.</t>
  </si>
  <si>
    <t>Narrative describing thermal comfort control strategy, including type and location of individual and shared multi-occupant controls.</t>
  </si>
  <si>
    <t>Narrative describing method used to establish thermal comfort control conditions and how systems design addresses the design criteria, including compliance with the referenced standard.</t>
  </si>
  <si>
    <t xml:space="preserve">Design criteria spreadsheet indicating, for spring, summer, fall and winter, maximum indoor space design temperature, minimum indoor space design temperature and maximum indoor space design humidity. </t>
  </si>
  <si>
    <t>Occupancy calculation including male/female numbers for FTEs, visitors, students, customers, residential and other type occupants/users</t>
  </si>
  <si>
    <t>Baseline flush fixture calculation spreadsheet indicating, for each fixture type, gender, flush rate, daily uses per person for each occupant type identified in occupancy calculation and annual baseline flush fixture water usage.</t>
  </si>
  <si>
    <t>For non-structural controls, list all BMPs used and, for each, describe the function of the BMP and indicate the percent annual rainfall treated. List all structural controls and, for each, describe the pollutant removal and indicate the percent annual rainfall treated.</t>
  </si>
  <si>
    <t>LEED site plan drawing indicating locations and quantities of each paving type, including areas of shaded pavement. Percentage calculation indicating percentage of reflective/shaded/open grid area.</t>
  </si>
  <si>
    <t xml:space="preserve"> Option 2: Percentage calculation indicating percentage of vegetated roof area. </t>
  </si>
  <si>
    <t>Exterior Lighting IESNA Zone: Indicate which IESNA zone is applicable to the project.</t>
  </si>
  <si>
    <t>Exterior Building Facade/Landscape Lighting Power Density (LPD): Tabulation for exterior building facade/landscape lighting indicating, for each location identification or description, units of measure, area or distance of the location, actual LPD using units consistent with ASHRAE 90.1, and the ASHRAE allowable LPD for that type of location. Percentage calculation of actual versus allowable LPD for all building facade/landscape lighting.</t>
  </si>
  <si>
    <t>Exterior Site Lighting Power Density (LPD): Tabulation for exterior site lighting indicating, for each location identification or description, units of measure, area or distance of the location, actual LPD using units consistent with ASHRAE 90.1, and the ASHRAE allowable LPD for that type of location. Percentage calculation of actual versus allowable LPD for all site lighting.</t>
  </si>
  <si>
    <t>Exterior Lighting Site Lumen table indicating, for each fixture type, quantity installed, initial lamp lumens per luminaire, initial lamp lumens above 90 degrees from Nadir, total lamp lumens and total lamp lumens above 90 degrees.  Percentage of site lamp lumens above 90 degrees from nadir to total lamp lumens.</t>
  </si>
  <si>
    <t>Exterior Lighting Narrative describing analysis used for addressing requirements for light trespass at site boundary and beyond.</t>
  </si>
  <si>
    <t xml:space="preserve">Exterior Lighting: List of drawings and specification references that convey exterior lighting requirements (location and type of all site lighting and building façade/landscape lighting). </t>
  </si>
  <si>
    <t>Statement indicating percent of male restrooms with urinals. Statement indicating annual days of operation.</t>
  </si>
  <si>
    <t>Spreadsheet listing, for each building structural/envelope element, the existing area and reused area. Total percent reused.</t>
  </si>
  <si>
    <t>Spreadsheet listing, for each building interior non-structural element, the existing area and reused area. Total percent reused.</t>
  </si>
  <si>
    <t xml:space="preserve">Receipts/tickets for all items on spreadsheet </t>
  </si>
  <si>
    <t>Spreadsheet calculations indicating, for each recycled content material, material name/description, manufacturer, cost, post-consumer recycled content percent, pre-consumer recycled content percent, source of recycled content data. Total post-consumer content materials cost, total pre-consumer content materials cost, total combined recycled content materials cost, recycled content materials percentage.</t>
  </si>
  <si>
    <t>Spreadsheet calculations indicating, for each rapidly renewable material, material name/description, manufacturer, cost, rapidly renewable content percent, rapidly renewable product value. Total rapidly renewable product value, rapidly renewable materials percentage.</t>
  </si>
  <si>
    <t>Spreadsheet calculations indicating, for each certified wood material, material name/description, vendor, cost, wood component percent, certified wood percent of wood component, FSC chain of custody certificate number. Total certified wood product value, certified wood materials percentage.</t>
  </si>
  <si>
    <t>Option 3: Manufacturer published product data or certification confirming SRI</t>
  </si>
  <si>
    <t>Manufacturer published product data or certification confirming fixture water usage.</t>
  </si>
  <si>
    <t>Cut sheets highlighting refrigerant data for all HVAC components.</t>
  </si>
  <si>
    <t>Vendor invoices, FSC chain of custody certificates and anufacturer published product data or certification confirming all certified wood materials percentages in spreadsheet.</t>
  </si>
  <si>
    <t>Cut sheets for CO2 monitoring system.</t>
  </si>
  <si>
    <t>Design case flush fixture calculation spreadsheet indicating, for each fixture type, gender, fixture manufacturer, fixture model number, flush rate, percent of occupants using this fixture type, daily uses per person for each occupant type identified in occupancy calculation and annual design case flush fixture water usage.</t>
  </si>
  <si>
    <t xml:space="preserve">Option 1: If onsite non-potable water is used, identify source(s), indicate annual quantity from each source and indicate total annual quantity from all onsite non-potable water sources. </t>
  </si>
  <si>
    <t>Option 1: Summary calculation indicating baseline annual water consumption, design case annual water consumption, non-potable annual water consumption and total percentage annual water savings.</t>
  </si>
  <si>
    <t>Option 2: List of drawing and specification references that convey design of on-site wastewater treatment features.</t>
  </si>
  <si>
    <t>Option 2: On-site water treatment quantity calculation indicating all on-site wastewater source(s), annual quantity treated, annual quantity infiltrated and annual quantity re-used on site from each source and totals for annual quantity treated, annual quantity infiltrated and annual quantity re-used on site from all sources.</t>
  </si>
  <si>
    <t xml:space="preserve">Option 2: Wastewater summary calculation indicating design case annual flush fixture water usage, annual on-site water treatment and percentage sewage convyance reduction. </t>
  </si>
  <si>
    <t>Commissioning Report</t>
  </si>
  <si>
    <t xml:space="preserve">Option 1: LEED Site vicinity plan showing project site and surrounding development. Show density boundary or note drawing scale. </t>
  </si>
  <si>
    <t>Option 1:  Table indicating, for project site and all surrounding sites within density radius (keyed to site vicinity plan), site area and building area. Project development density calculation. Density radius calculation. Development density calculation within density radius.</t>
  </si>
  <si>
    <t>Option 2: LEED Site vicinity plan showing project site, the 1/2 mile community radius, pedestrian walkways and the locations of the residential development(s) and Basic Services surrounding the project site.</t>
  </si>
  <si>
    <t>Narrative describing contamination and the remediation activities included in project. Include statement indicating how site was determined to be a brownfield.</t>
  </si>
  <si>
    <t>Option 1: LEED Site vicinity plan showing project site, mass transit stops and pedestrian path to them with path distance noted.</t>
  </si>
  <si>
    <t>Option 2: LEED Site vicinity plan showing project site, bus stops and pedestrian path to them with path distance noted.</t>
  </si>
  <si>
    <t xml:space="preserve">List of drawings that show the location(s) of bicycle storage areas. Statement indicating distance from building entrance.  </t>
  </si>
  <si>
    <t>List of drawings that show the location(s) of shower/changing facilities and, if located outside the buiding, statement indicating distance from building entrance.</t>
  </si>
  <si>
    <t xml:space="preserve">Option 1:  Preferred parking calculation including number of spaces required, total provided, preferred spaces provided and percentage. </t>
  </si>
  <si>
    <t xml:space="preserve">Option 2: FTE calculation. Preferred parking calculation including number of spaces provided, preferred spaces provided and percentage. </t>
  </si>
  <si>
    <t>Option 2: List of drawings and specification references that show location and number of preferred parking spaces and signage.</t>
  </si>
  <si>
    <t>Interior Lighting: List of drawings and specification references that convey interior lighting requirements (location and type of all installed interior lighting, location of non-opaque exterior envelope surfaces, allowing confirmation that maximum candela value from interiorfixtures does not intersect non-opaque building envelope surfaces). - OR - List of drawings and specification references that show automatic lighting controls compliance with credit requirement.</t>
  </si>
  <si>
    <t>If project includes places where water and chemical concentrate mixing occurs: List of drawing and specification references that convey provisions for containment of hazardous liquid wastes OR - Statement confirming that project includes no places where water and chemical concentrate mixing occurs.</t>
  </si>
  <si>
    <t>List of drawing and specification references that convey exterior glazed opening head and sill heights, glazing performance properties and glare control/sunlight redirection devices.</t>
  </si>
  <si>
    <t>GENERAL</t>
  </si>
  <si>
    <t xml:space="preserve">LEED Credit Paragraph </t>
  </si>
  <si>
    <t>Points Claimed</t>
  </si>
  <si>
    <t>SSPR1 Construction Activity Pollution Prevention (PREREQUISITE)</t>
  </si>
  <si>
    <t>SS1 Site Selection</t>
  </si>
  <si>
    <t xml:space="preserve">SS2 Development Density &amp; Community Connectivity </t>
  </si>
  <si>
    <t>SS3 Brownfield Redevelopment</t>
  </si>
  <si>
    <t>SS4.1 Alternative Transportation: Public Transportation Access</t>
  </si>
  <si>
    <t>SS4.2 Alternative Transportation: Bicycle Storage &amp; Changing Rooms</t>
  </si>
  <si>
    <t>SS4.3 Alternative Transportation: Low Emitting &amp; Fuel Efficient Vehicles</t>
  </si>
  <si>
    <t>SS4.4 Alternative Transportation: Parking Capacity</t>
  </si>
  <si>
    <t>SS5.1 Site Development: Protect or Restore Habitat</t>
  </si>
  <si>
    <t>SS5.2 Site Development: Maximize Open Space</t>
  </si>
  <si>
    <t>SS6.1 Stormwater Design: Quantity Control</t>
  </si>
  <si>
    <t>SS6.2 Stormwater Design: Quality Control</t>
  </si>
  <si>
    <t>SS7.1 Heat Island Effect: Non-Roof</t>
  </si>
  <si>
    <t>SS7.2 Heat Island Effect: Roof</t>
  </si>
  <si>
    <t>SS8 Light Pollution Reduction</t>
  </si>
  <si>
    <t>WE2 Innovative Wastewater Technologies</t>
  </si>
  <si>
    <t>EAPR1 Fundamental Commissioning of the Building Energy Systems (PREREQUISITE)</t>
  </si>
  <si>
    <t>EAPR2 Minimum Energy Performance (PREREQUISITE)</t>
  </si>
  <si>
    <t>EAPR3 Fundamental Refrigerant Management (PREREQUISITE)</t>
  </si>
  <si>
    <t>EA1 Optimize Energy Performance</t>
  </si>
  <si>
    <t>EA3 Enhanced Commissioning</t>
  </si>
  <si>
    <t>EA4 Enhanced Refrigerant Management</t>
  </si>
  <si>
    <t>EA5 Measurement &amp; Verification</t>
  </si>
  <si>
    <t>EA6 Green Power</t>
  </si>
  <si>
    <t>MRPR1 Storage &amp; Collection of Recyclables (PREREQUISITE)</t>
  </si>
  <si>
    <t>MR6 Rapidly Renewable Materials</t>
  </si>
  <si>
    <t>MR7 Certified Wood</t>
  </si>
  <si>
    <t>EQPR1 Minimum IAQ Performance (PREREQUISITE)</t>
  </si>
  <si>
    <t>EQPR2 Environmental Tobacco Smoke (ETS) Control (PREREQUISITE)</t>
  </si>
  <si>
    <t>EQ1 Outdoor Air Delivery Monitoring</t>
  </si>
  <si>
    <t>EQ2 Increased Ventilation</t>
  </si>
  <si>
    <t>EQ3.1 Construction IAQ Management Plan: During Construction</t>
  </si>
  <si>
    <t>EQ3.2 Construction IAQ Management Plan: Before Occupancy</t>
  </si>
  <si>
    <t>EQ4.1 Low Emitting Materials: Adhesives &amp; Sealants</t>
  </si>
  <si>
    <t>EQ4.2 Low Emitting Materials: Paints &amp; Coatings</t>
  </si>
  <si>
    <t>EQ4.4 Low Emitting Materials: Composite Wood &amp; Agrifiber Products</t>
  </si>
  <si>
    <t>EQ5 Indoor Chemical &amp; Pollutant Source Control</t>
  </si>
  <si>
    <t>EQ6.1 Controllability of Systems: Lighting</t>
  </si>
  <si>
    <t>EQ6.2 Controllability of Systems: Thermal Comfort</t>
  </si>
  <si>
    <t>EQ7.1 Thermal Comfort: Design</t>
  </si>
  <si>
    <t>EQ7.2 Thermal Comfort: Verification</t>
  </si>
  <si>
    <t>EQ8.1 Daylight &amp; Views: Daylight 75% of Spaces</t>
  </si>
  <si>
    <t>EQ8.2 Daylight &amp; Views: Views for 90% of Spaces</t>
  </si>
  <si>
    <t>SUBMITTAL DATA</t>
  </si>
  <si>
    <t>List alldrawings and specifications that address the erosion control, particulate/dust control and sedimentation control measures to be implemented:</t>
  </si>
  <si>
    <t>The following drawings and specifications address this credit:</t>
  </si>
  <si>
    <t>Narrative:</t>
  </si>
  <si>
    <t xml:space="preserve">Narrative that indicates which compliance path was used (NPDES or Local standards) and describes the measures to be implemented on the project. If a local standard was followed, provide specific information to demonstrate that the local standard is equal to or more stringent than the NPDES program. </t>
  </si>
  <si>
    <t>Confirmed by (name, role in project):</t>
  </si>
  <si>
    <t>Check box if Applies</t>
  </si>
  <si>
    <t>Site vicinity plan with density boundary or drawing scale is shown on the following drawing:</t>
  </si>
  <si>
    <t>Table and density calculation are attached.</t>
  </si>
  <si>
    <t>LEED Site vicinity plan labeling the project site, showing the 1/2 mile community radius, highlighting pedestrian walkways and labeling the locations of the residential development(s) and Basic Services surrounding the project site are shown on the following drawing:</t>
  </si>
  <si>
    <t>LEED Site vicinity plan showing project site, mass transit stops and pedestrian path to them with path distance noted are shown on the following drawing:</t>
  </si>
  <si>
    <t>LEED Site vicinity plan showing project site, bus stops and pedestrian path to them with path distance noted are shown on the following drawing:</t>
  </si>
  <si>
    <t>Option 2: Narrative indicating what bus routes serve the bus stops shown on the drawing and confirming that they are available for building occupant use.</t>
  </si>
  <si>
    <t>Bicycle storage areas are shown on the following drawings: XX. Maximum distance from bicycle storage to building entrance is:</t>
  </si>
  <si>
    <t>Building:</t>
  </si>
  <si>
    <t>See SS4.2 tab.</t>
  </si>
  <si>
    <t>Shower/changing facilities are shown on the following drawings:</t>
  </si>
  <si>
    <t>See SS4.3 tab.</t>
  </si>
  <si>
    <t>Statement indicating total parking capacity of site.</t>
  </si>
  <si>
    <t>Option 1: List of drawings and specification references that show location and number of preferred parking spaces and signage.</t>
  </si>
  <si>
    <t>See SS4.4 tab.</t>
  </si>
  <si>
    <t>No new parking is provided in this project.</t>
  </si>
  <si>
    <t>See SS4.4 tab for parking calculations. Narrative:</t>
  </si>
  <si>
    <t>Site has not been previously developed. Site disturbance limits are shown on the following drawings:</t>
  </si>
  <si>
    <t xml:space="preserve">Option 2:  List of drawings and specification references that convey restoration planting requirements. </t>
  </si>
  <si>
    <t>Option 2: LEED site plan drawing that delineates boundaries of each preserved and restored habitat area with area (sf) noted for each. Percentage calculation of restored/preserved habitat to total site area.</t>
  </si>
  <si>
    <t xml:space="preserve">Site has been previously developed or graded. Boundaries of each preserved and restored habitat area with area (sf) noted for each and percentage calculation of restored/preserved habitat to total site area are shown on the following drawing: XX </t>
  </si>
  <si>
    <t>Restoration planting is shown on the following drawings and specifications:</t>
  </si>
  <si>
    <t>Option 2: LEED site plan drawing delineating boundary of vegetated open space adjacent to building with areas of building footprint and designated open space noted. Percentage calculation of open space to building footprint area.</t>
  </si>
  <si>
    <t>Site plan drawing delineating boundary of vegetated open space adjacent to building with areas of building footprint and designated open space  and percentage calculation of open space to building footprint area noted are shown on the following drawing:</t>
  </si>
  <si>
    <t>Option 1: Indicate whether existing site imperviousness is more or less than 50%.  Indicate pre-development and post-development runoff rate(cfs) and runoff quantity (cf) -OR - Narrative describing site conditions, measures and controls to be implemented to prevent excessive stream velocities and erosion.</t>
  </si>
  <si>
    <t>Option 2: Indicate whether existing site imperviousness is more or less than 50%. Indicate pre-development and post-development runoff rate(cfs) and runoff quantity (cf). Indicate percent reduction in each.</t>
  </si>
  <si>
    <t>Percentage of total hardstand:</t>
  </si>
  <si>
    <t>SS7.1 Heat Island Non-Roof</t>
  </si>
  <si>
    <t>Total roof area:</t>
  </si>
  <si>
    <t>Total open grid (min 50% pervious) hardstand:</t>
  </si>
  <si>
    <t>Total reflective (min 29 SRI) hardstand:</t>
  </si>
  <si>
    <t>Total vegetative shaded hardstand:</t>
  </si>
  <si>
    <t>Total solar panel shaded hardstand:</t>
  </si>
  <si>
    <t>Total architectural (min 29 SRI) shaded hardstand:</t>
  </si>
  <si>
    <t>Sum of shaded, open grid and reflective hardstand within LEED Project Boundary:</t>
  </si>
  <si>
    <t>Total low-slope roof with min 78 SRI:</t>
  </si>
  <si>
    <t>Total steep-slope roof with min 29 SRI:</t>
  </si>
  <si>
    <t>Percentage reflective roof:</t>
  </si>
  <si>
    <t>Percentage vegetated roof:</t>
  </si>
  <si>
    <t>Total vegetated roof:</t>
  </si>
  <si>
    <t>SS7.2 Heat Island Roof</t>
  </si>
  <si>
    <t>See tab SS7.1 for calculations. Paving types and areas are labelled on the following drawing:</t>
  </si>
  <si>
    <t>See tab SS7.2 for calculation. Roof slopes and materials are shown on the following drawing: XX. SRI requirements are in the following specifications:</t>
  </si>
  <si>
    <t>Option 1: Manufacturer published product data or certification confirming SRI for each installed roof material.</t>
  </si>
  <si>
    <t>See SS7.2 tab.</t>
  </si>
  <si>
    <t xml:space="preserve"> Option 3: Combined reflective and green roof calculation. List of drawings and specification references that convey SRI requirements and roof slopes.</t>
  </si>
  <si>
    <t>See the following drawings and specifications:</t>
  </si>
  <si>
    <t>See attached narrative.</t>
  </si>
  <si>
    <t>Building Potable Water Reduction Table</t>
  </si>
  <si>
    <t>FTE</t>
  </si>
  <si>
    <t>Visitors</t>
  </si>
  <si>
    <t>Residents</t>
  </si>
  <si>
    <t>Male</t>
  </si>
  <si>
    <t>Female</t>
  </si>
  <si>
    <t>Fixture</t>
  </si>
  <si>
    <t>Total FTE uses/day</t>
  </si>
  <si>
    <t>Total visitor uses/day</t>
  </si>
  <si>
    <t>Total resident uses/day</t>
  </si>
  <si>
    <t>Total uses/day</t>
  </si>
  <si>
    <t>Facility operating days/year</t>
  </si>
  <si>
    <t>Baseline fixture gal/use</t>
  </si>
  <si>
    <t>Design fixture gal/use</t>
  </si>
  <si>
    <t>Baseline annual water use</t>
  </si>
  <si>
    <t>Design annual water use</t>
  </si>
  <si>
    <t>Male toilet</t>
  </si>
  <si>
    <t>n/a</t>
  </si>
  <si>
    <t>Female toilet</t>
  </si>
  <si>
    <t>Urinal</t>
  </si>
  <si>
    <t>Lavatory</t>
  </si>
  <si>
    <t>Private lavatory</t>
  </si>
  <si>
    <t>Shower</t>
  </si>
  <si>
    <t>Baseline total annual water use</t>
  </si>
  <si>
    <t>Design total annual water use</t>
  </si>
  <si>
    <t>Percent water reduction</t>
  </si>
  <si>
    <t>Baseline annual water use for sewage conveyance</t>
  </si>
  <si>
    <t>Design annual water use for sewage conveyance</t>
  </si>
  <si>
    <t>Percent annual reduction in water use for sewage conveyance</t>
  </si>
  <si>
    <t>Remarks:</t>
  </si>
  <si>
    <t>Notes on use of this table:</t>
  </si>
  <si>
    <t>Prepare one table for each building</t>
  </si>
  <si>
    <t>Populate all shaded cells</t>
  </si>
  <si>
    <t>Revise as needed for building specifics, such as use of nonpotable water or added fixture types</t>
  </si>
  <si>
    <t>Include additional explanation/description for calculations as needed in Remarks</t>
  </si>
  <si>
    <t>Verify that design fixture characteristics on table match fixture specifications</t>
  </si>
  <si>
    <t>See Water Reduction tab.</t>
  </si>
  <si>
    <t>See attached narrative and calculations.</t>
  </si>
  <si>
    <t>Projects with permanent irrigation: Calculation indicating, for baseline and design case,  total water applied, total potable water applied, total non-potable water applied. Design case percent potable water reduction. If nonpotable water is used, indicate source of nonpotable water.</t>
  </si>
  <si>
    <t>Projects with permanent irrigation: Narrative describing landscaping and irrigation design strategies, including water use calculation methodology used to determine savings and, if non-potable water is used, specific information about source and available quantity.</t>
  </si>
  <si>
    <t>WE1 Water Efficient Landscaping</t>
  </si>
  <si>
    <t>Projects with no permanent irrigation: Statement confirming project has no permanent irrigation. If temporary irrigation is provided for establishment, statement project includes its removal in one year or less. Location of drawings and specification references.</t>
  </si>
  <si>
    <t>Option 2: Statement confirming on-site treatment of all generated wastewater to tertiary standards and all treated wastewater is either infiltrated or used on-site. Narrative  describing project strategy for reduction of potable water use for sewage conveyance, including  specific information on reclaimed water usage and treated wastewater usage.</t>
  </si>
  <si>
    <t>See attached.</t>
  </si>
  <si>
    <t>List of specification references that convey requirements.</t>
  </si>
  <si>
    <t>Energy Star Target Finder score</t>
  </si>
  <si>
    <t xml:space="preserve">Conversion of federal percent energy use reduction calculation to LEED percent energy cost reduction </t>
  </si>
  <si>
    <t>See attached narrative. See the following drawings and specifications:</t>
  </si>
  <si>
    <t xml:space="preserve">Completed ASHRAE 90.1 Users Manual Compliance documentation form: "HVAC Simplified Approach Option - Part I" if applicable. If not,  "HVAC Mandatory Provisions - Part II" and "HVAC Prescriptive Requirements - Part III". Include here or in mechanical portion of design analysis. </t>
  </si>
  <si>
    <t xml:space="preserve">Completed ASHRAE 90.1 Users Manual Compliance documentation form: "Lighting Compliance Documentation". Include here or in electrical portion of design analysis. </t>
  </si>
  <si>
    <t xml:space="preserve">Completed ASHRAE 90.1 Users Manual Compliance documentation form: "Service Water Heating Compliance Documentation". Include here or in plumbing portion of design analysis. </t>
  </si>
  <si>
    <t xml:space="preserve">Completed ASHRAE 90.1 Users Manual Compliance documentation form: "Building Envelope Compliance Documentation Parts I and II". Include here or in architectural portion of design analysis. </t>
  </si>
  <si>
    <t>Required form is [provided in the mechanical portion of design analysis][attached].</t>
  </si>
  <si>
    <t>Required form is [provided in the plumbing portion of design analysis][attached].</t>
  </si>
  <si>
    <t>Required form is [provided in the electrical portion of design analysis][attached].</t>
  </si>
  <si>
    <t>See attached simulation input summary for energy analysis. Detailed energy analysis submittal is in the Mechanical section of Design analysis.</t>
  </si>
  <si>
    <t>See EA1 tab.</t>
  </si>
  <si>
    <t>Simulation input summary for energy analysis.</t>
  </si>
  <si>
    <t>EA1 Optimize Energy</t>
  </si>
  <si>
    <t>Energy Type</t>
  </si>
  <si>
    <t>Unit Cost</t>
  </si>
  <si>
    <t>% Cost Reduction</t>
  </si>
  <si>
    <t>Baseline Regulated Energy Use</t>
  </si>
  <si>
    <t>Design Case Regulated Energy Use</t>
  </si>
  <si>
    <t>Electric</t>
  </si>
  <si>
    <t>Natural Gas</t>
  </si>
  <si>
    <t>Baseline  and Design Case Non-Regulated Energy Use (process loads - must be the same for baseline and design case)</t>
  </si>
  <si>
    <t>Total Annual Cost Design case</t>
  </si>
  <si>
    <t>Revise as needed for building specifics, such as use of other energy sources.</t>
  </si>
  <si>
    <t>Include additional explanation/description as needed in Remarks</t>
  </si>
  <si>
    <t>TOTALS</t>
  </si>
  <si>
    <t>Total Annual Cost Baseline</t>
  </si>
  <si>
    <t>Refrigerant impact calculation table with all building data and calculation values as shown in LEED 2009 Reference Guide Example Calculations. Narrative describing any special circumstances or explanatory remarks.</t>
  </si>
  <si>
    <t>Narrative indicating location of recycling area(s) to accommodate recycling of plastic, metal, paper, cardboard and glass. Include discussion of any other materials addressed and coordination with pickup.</t>
  </si>
  <si>
    <t>MR2 Construction Waste Management</t>
  </si>
  <si>
    <t>See the following specifications:</t>
  </si>
  <si>
    <t>MR4 Recycled Content</t>
  </si>
  <si>
    <t>MR5 Regional Materials</t>
  </si>
  <si>
    <t>USACE Materials Credit Spreadsheet</t>
  </si>
  <si>
    <t xml:space="preserve">RECYCLED CONTENT </t>
  </si>
  <si>
    <t>REGIONAL</t>
  </si>
  <si>
    <t xml:space="preserve">RAPIDLY RENEWABLE </t>
  </si>
  <si>
    <t>Project Name and Location:</t>
  </si>
  <si>
    <t>Date:</t>
  </si>
  <si>
    <t>A</t>
  </si>
  <si>
    <t>B</t>
  </si>
  <si>
    <t>C</t>
  </si>
  <si>
    <t>D</t>
  </si>
  <si>
    <t>E</t>
  </si>
  <si>
    <t>F</t>
  </si>
  <si>
    <t>G</t>
  </si>
  <si>
    <t>T</t>
  </si>
  <si>
    <t>U</t>
  </si>
  <si>
    <t>MATERIAL</t>
  </si>
  <si>
    <t>EPA CPG?</t>
  </si>
  <si>
    <r>
      <t>MATERIAL COST</t>
    </r>
    <r>
      <rPr>
        <sz val="10"/>
        <rFont val="Arial"/>
      </rPr>
      <t xml:space="preserve">         </t>
    </r>
  </si>
  <si>
    <t>POST-CONSUMER %</t>
  </si>
  <si>
    <t>POST-INDUST %</t>
  </si>
  <si>
    <t>EXTRACTION CITY &amp; STATE</t>
  </si>
  <si>
    <t>EXT MILES FROM SITE</t>
  </si>
  <si>
    <t>MANUFACTURE CITY &amp; STATE</t>
  </si>
  <si>
    <t>MFR MILES FROM SITE</t>
  </si>
  <si>
    <t>RAPIDLY RENEWABLE %</t>
  </si>
  <si>
    <t>RAPIDLY RENEWABLE VALUE ($)</t>
  </si>
  <si>
    <t xml:space="preserve">Concrete </t>
  </si>
  <si>
    <t>Y</t>
  </si>
  <si>
    <t>Reinforcing steel</t>
  </si>
  <si>
    <t>N</t>
  </si>
  <si>
    <t>Metal roofing</t>
  </si>
  <si>
    <t>Batt Insulation</t>
  </si>
  <si>
    <t>Rigid Insulation</t>
  </si>
  <si>
    <t>Carpet</t>
  </si>
  <si>
    <t>Rubber flooring</t>
  </si>
  <si>
    <t>Interior signage</t>
  </si>
  <si>
    <t>Shower &amp; toilet partitions</t>
  </si>
  <si>
    <t>Site furnishings</t>
  </si>
  <si>
    <t>Parking wheel stops</t>
  </si>
  <si>
    <t>Plastic lumber landscaping</t>
  </si>
  <si>
    <t>Playground equipt</t>
  </si>
  <si>
    <t>Playgrnd &amp; track surfaces</t>
  </si>
  <si>
    <t>Structural steel</t>
  </si>
  <si>
    <t>Metal deck</t>
  </si>
  <si>
    <t>Lightgage steel framing</t>
  </si>
  <si>
    <t>Acoustic ceiling tile</t>
  </si>
  <si>
    <t>All Other Materials</t>
  </si>
  <si>
    <t>N/A</t>
  </si>
  <si>
    <t>TOTAL MATERIALS COST</t>
  </si>
  <si>
    <t>TOTAL RECYCLED VALUE</t>
  </si>
  <si>
    <t>TOTAL REGIONAL VALUE</t>
  </si>
  <si>
    <t>TOTAL RAPIDLY RENEWABLE VALUE</t>
  </si>
  <si>
    <t>Percent Recycled Content = 100 x [G Total / D Total]</t>
  </si>
  <si>
    <t>Percent Rapidly Renewable = 100 x [U Total / D Total]</t>
  </si>
  <si>
    <t xml:space="preserve">Percent Recycled Content = </t>
  </si>
  <si>
    <t xml:space="preserve">Percent Regional = </t>
  </si>
  <si>
    <t xml:space="preserve">Percent Rapidly Renewable = </t>
  </si>
  <si>
    <t xml:space="preserve">Notes: </t>
  </si>
  <si>
    <t>4. Use default value of 25% post-consumer for steel unless actual values are known (electric arc furnace steel is much higher).</t>
  </si>
  <si>
    <t>See Rapidly Renewable section of MR tab.</t>
  </si>
  <si>
    <t xml:space="preserve">Statement confirming that project has been designed to meet ASHRAE 62.1. </t>
  </si>
  <si>
    <t>List of drawing and specification references that convey requirements.</t>
  </si>
  <si>
    <t>Entry Systems: List of drawing and specification references that convey requirements.</t>
  </si>
  <si>
    <t xml:space="preserve">Narrative indicating which spaces are chemical use areas and providing, for each,  the room number, room name, description of room separation features (walls, floor/ceilings, openings) and pressure differential from surrounding spaces with doors closed - OR - Statement confirming that project includes no chemical use areas and that no hazardous cleaning materials are needed for building maintenance. </t>
  </si>
  <si>
    <t>ID1 Credits</t>
  </si>
  <si>
    <t>ID2 LEED Accredited Professional</t>
  </si>
  <si>
    <t>Each Submittal</t>
  </si>
  <si>
    <t>Current LEED Project Checklist</t>
  </si>
  <si>
    <t>X</t>
  </si>
  <si>
    <t>See attached LEED Project Checklist.</t>
  </si>
  <si>
    <t>PR</t>
  </si>
  <si>
    <t>EA2 On-Site Renewable Energy</t>
  </si>
  <si>
    <t>PROJECT AND BUILDING:</t>
  </si>
  <si>
    <t>INSTRUCTIONS</t>
  </si>
  <si>
    <t>This spreadsheet is for documentation of LEED credits for unregistered buildings and projects.  It indicates what is required and when it is due. It is also intended to be filled in and be submitted to meet submittal requirements. Submitter should fill in the "Points Claimed" column with number of points for each credit pursued, fill in the "Check Box if Applies" to indicate applicable credit options and their submittals, and complete the "Submittal Data" column as needed. Narratives may be placed directly in the "Submittal Data" cell or may be attached and indicated as attached in the cell.  Submitters are to edit/modify this spreadsheet as needed to meet documentation requirements. This is intended to be a part of the LEED documentation submittal along with the LEED Project Checklist and needed attachments. Reviewers will have access to the project drawings, specifications and design analysis - it is not necessary to duplicate portions of them for the LEED submittal if reference to them is provided.</t>
  </si>
  <si>
    <t>Completed Basis of Design document for commissioned systems</t>
  </si>
  <si>
    <t>Construction Quarterly and Closeout</t>
  </si>
  <si>
    <t xml:space="preserve">Purchasing Plan consisting of spreadsheet indicated below, filled in with estimated quantities to show strategy for achieving goal. </t>
  </si>
  <si>
    <t>Total hardstand area within LEED Project Boundary (sf):</t>
  </si>
  <si>
    <t>Sum of reflective roofing:</t>
  </si>
  <si>
    <t>Design team LEED AP certificate. Specification reference for construction contractor LEED AP requirement.</t>
  </si>
  <si>
    <t>Construction team LEED AP certificate.</t>
  </si>
  <si>
    <t>Design team LEED AP certificate is attached. Contractor LEED AP requirements are in LEED DOCUMENTATION specification.</t>
  </si>
  <si>
    <t>Baseline duration Secs</t>
  </si>
  <si>
    <t>Design duration Secs</t>
  </si>
  <si>
    <t>Remarks:  Occupancy consists of 80% male and 20% female, per the facility user.  100% of male restrooms contain urinals.  Low-flow water closets (1.1 GPF), low-flow urinals (0.5 GPF), and ultra low-flow lavatories (0.5 GPF) shall be provided as defined in Specification Section 22 00 00 Plumbing, General Purpose.  All water closets and urinals utilize sensor type flush valves; all lavatories utilize sensor type faucets.  The facility is operated 365 days per year.</t>
  </si>
  <si>
    <t>Design case flush fixture calculation spreadsheet indicating, for each fixture type, gender, flush rate, percent of occupants using this fixture type, daily uses per person for each occupant type identified in occupancy calculation and annual design case flush fixture water usage.</t>
  </si>
  <si>
    <t xml:space="preserve">See the following specifications: </t>
  </si>
  <si>
    <t xml:space="preserve">See the following drawings and specifications: </t>
  </si>
  <si>
    <t xml:space="preserve">GENERAL - Include all required LEED drawings indicated below in contract drawings with applicable discipline drawings (label For Reference Only if they do not convey new contract requirements) OR include as attachments. </t>
  </si>
  <si>
    <t>List all Site Plan drawings that show and label the LEED Project and/or Campus boundary.</t>
  </si>
  <si>
    <t>LEED [Project][and] [Campus] Boundary is delineated and labeled on the following drawings:</t>
  </si>
  <si>
    <t>[All proposed development and a line depicting boundary of all bodies of water and/or wetlands within 100 feet of project boundary is shown on the following drawing:xxx  ][There is no water or wetlands within 100 feet of project boundary. Confirmed by (name, role in project).]</t>
  </si>
  <si>
    <t xml:space="preserve"> LEED Site plan drawing that shows all proposed development and line depicting boundary of all bodies of water and/or wetlands within 100 feet of project boundary OR statement that there are no water or wetlands within 100 feet of project boundary, including name and role in project of individual making statement.</t>
  </si>
  <si>
    <t>For previously undeveloped site only: LEED Site plan drawing that shows all proposed development and line depicting 5' elevation above 100 year flood line that falls within project boundary OR statement that entire site is at least 5' elevation above 100 year flood elevation, including name and role in project of individual making statement.</t>
  </si>
  <si>
    <t>[All proposed development, line depicting 5' elevation above 100 year flood line that falls within project boundary is shown on the following drawing:xxx  ][Entire site is at least 5' elevation above 100 year flood elevation. Confirmed by (name, role in project).]</t>
  </si>
  <si>
    <t>GENERAL: Brackets ([ ])indicate text options. Edit to delete inapplicable options, fill in required information and delete all brackets.</t>
  </si>
  <si>
    <t>SS4.2 Bicycle Storage and Changing Rooms</t>
  </si>
  <si>
    <t>Number of FTEs:</t>
  </si>
  <si>
    <t>Number of Visitors:</t>
  </si>
  <si>
    <t>Number of Residents:</t>
  </si>
  <si>
    <t>Nonresidential bicycle storage required (5% of FTEs plus visitors):</t>
  </si>
  <si>
    <t>Number of nonresidential bicycle storage spaces provided:</t>
  </si>
  <si>
    <t>Residential bicycle storage required (15% of residents):</t>
  </si>
  <si>
    <t>Number of residential covered bicycle storage spaces provided:</t>
  </si>
  <si>
    <t>Showers required (0.5% of FTEs):</t>
  </si>
  <si>
    <t>Showers provided:</t>
  </si>
  <si>
    <t>Narrative (if showers are not in building):</t>
  </si>
  <si>
    <t>SS4.3 &amp; 4 .4 Low Emitting Vehicles and Parking Capacity</t>
  </si>
  <si>
    <t>FTEs (SS4.4 Option 2 only):</t>
  </si>
  <si>
    <t>Total parking required:</t>
  </si>
  <si>
    <t>Total parking provided (must be no more than required parking):</t>
  </si>
  <si>
    <t>Required designated spaces (5% total parking):</t>
  </si>
  <si>
    <t>Designated spaces provided:</t>
  </si>
  <si>
    <t>Percentage designated spaces provided:</t>
  </si>
  <si>
    <t>Designated LE/FE spaces and signage are shown on the following drawings:</t>
  </si>
  <si>
    <t>Required refueling stations (3% total parking):</t>
  </si>
  <si>
    <t>Refueling stations provided:</t>
  </si>
  <si>
    <t>Percentage refueling stations provided:</t>
  </si>
  <si>
    <t>Refueling stations are shown on the following drawings and specifications:</t>
  </si>
  <si>
    <t>SS4.4 Option 1 Preferred Parking Carpool</t>
  </si>
  <si>
    <t>Designated carpool spaces and signage are shown on the following drawings:</t>
  </si>
  <si>
    <t xml:space="preserve">See tab SS7.2 for calculation. Roof slopes and materials are shown on the following drawings:     SRI requirements are in the following specifications: </t>
  </si>
  <si>
    <t>[Project has no permanent or temporary irrigation.][Project has temporary irrigation but no permanent irrigation. Requirement to remove temporary irrigation is located in the following drawing/specification:  xxx ]</t>
  </si>
  <si>
    <t>Concept Design</t>
  </si>
  <si>
    <t>Completed Owner's Project Requirements document</t>
  </si>
  <si>
    <t>Commissioning Plan</t>
  </si>
  <si>
    <t>Prior to commencement of commissioning</t>
  </si>
  <si>
    <t xml:space="preserve">Narrative: </t>
  </si>
  <si>
    <t xml:space="preserve">Narrative:  </t>
  </si>
  <si>
    <t>Required form is [provided in the architectural portion of design analysis][attached].</t>
  </si>
  <si>
    <t>Manufacturer published product data or certification confirming specified glazing performance properties</t>
  </si>
  <si>
    <t>Table indicating all regularly occupied spaces with space area and area with compliant daylight zone. Sum of regularly occupied areas and regularly occupied areas withcompliant daylight zone. Percentage calculation of areas withcompliant daylight zone to total regularly occupied areas.</t>
  </si>
  <si>
    <t>See the following drawings :</t>
  </si>
  <si>
    <t>Water and chemical concentrate mixing occurs in the following spaces:      See the following drawings and specifications for containment of hazardous liquid wastes:</t>
  </si>
  <si>
    <t>Spreadsheet is [provided in the mechanical portion of design analysis][attached].</t>
  </si>
  <si>
    <t>Narrative is [provided in the mechanical portion of design analysis][attached].</t>
  </si>
  <si>
    <t>Narrative describing the responsible party for each of the following: developing survey, conducting survey, analyzing survey results, developing corrective action plan if needed and providing LEED documentation. For any portions to be done by the Government, attach written confirmation of commitment.</t>
  </si>
  <si>
    <t>List of drawing and specification references that convey permanent monitoring system and any activities associated with the survey that are the responsibility of the Contractor.</t>
  </si>
  <si>
    <t>Manufacturer published product data or certification confirming compliance for all applicable products.</t>
  </si>
  <si>
    <t xml:space="preserve">Spreadsheet indicating, for each filter installed during construction, the manufacturer, model number, MERV rating, location installed, and date replaced immediately prior to occupancy. </t>
  </si>
  <si>
    <t>For occupancy prior to flushout: Narrative describing the project's pre-occupancy and post-occupancy flushout processes, including specifics about temperature, airflow and duration, special considerations (if any) and demonstrating compliance.</t>
  </si>
  <si>
    <t>For flushout prior to occupancy: Narrative describing the project's flushout process, including specifics about temperature, airflow and duration, special considerations (if any) and demonstrating compliance.</t>
  </si>
  <si>
    <t>For IAQ testing option: Narrative describing the project's IAQ testing process, including specifics about contaminants tested for, locations, remaining work at time of test, retest parameters and special considerations (if any).</t>
  </si>
  <si>
    <t>For IAQ testing option: IAQ testing report demonstrating compliance.</t>
  </si>
  <si>
    <t>For natural ventilation: Narrative describing design method used for determining natural ventilation design, including calculation methodology/model results and demonstrating compliance.</t>
  </si>
  <si>
    <t>List of drawing and specification references that convey monitoring system.</t>
  </si>
  <si>
    <t>H</t>
  </si>
  <si>
    <t>I</t>
  </si>
  <si>
    <t>J</t>
  </si>
  <si>
    <t>K</t>
  </si>
  <si>
    <t>L</t>
  </si>
  <si>
    <t>M</t>
  </si>
  <si>
    <t>REGIONAL % OF MATERIAL</t>
  </si>
  <si>
    <t>REGIONAL VALUE ($) LxD if I&gt; 499 &amp; K&gt;499</t>
  </si>
  <si>
    <r>
      <t>RECYCLED VALUE ($)</t>
    </r>
    <r>
      <rPr>
        <sz val="10"/>
        <rFont val="Arial"/>
      </rPr>
      <t xml:space="preserve"> D x (E + F/2)</t>
    </r>
  </si>
  <si>
    <t>Percent Regional = 100 x [M Total / D Total]</t>
  </si>
  <si>
    <t>PRODUCT NAME/SUPPLIED BY</t>
  </si>
  <si>
    <t>Spreadsheet calculations indicating, for each regional material, material name/description, manufacturer, cost, percent compliant, harvest distance, manufacture distance,  manufacture and harvest location. Total regional materials cost, regional materials percentage.</t>
  </si>
  <si>
    <t>See Regional section of MR tab.</t>
  </si>
  <si>
    <t>See Recycled Content section of MR tab.</t>
  </si>
  <si>
    <t>3. Do not include plumbing, mechanical and electrical materials or equipment in this spreadsheet. Div 3-10, 31 and 32 only. See LEED Reference Guide for contributing materials.</t>
  </si>
  <si>
    <t>5. For assemblies containing some recycled/regional/rapidly renewable components, such as concrete with fly ash, see LEED Reference Guide for how to calculate percentage.</t>
  </si>
  <si>
    <t>6. Complete the Recycled Content portion of the spreadsheet for all EPA Comprehensive Procurement Guidelines (CPG) items included in project EVEN IF NOT PURSUING THE ASSOCIATED LEED CREDIT to document federal mandate compliance.</t>
  </si>
  <si>
    <t xml:space="preserve">1. Materials listed in Column A are examples only - add,  delete or modify as needed to reflect actual materials used with actual recycled, regional and/or rapidly renewable content. </t>
  </si>
  <si>
    <t xml:space="preserve">2. Be sure to fill in Column D value for "All Other Materials" so that total materials cost is correct. </t>
  </si>
  <si>
    <t>GENERAL:  The Designer of Record will include all construction phase required documentation indicated below for all prerequisites and applicable credits in the project specifications submittal requirements .</t>
  </si>
  <si>
    <t>MR3 Materials Reuse</t>
  </si>
  <si>
    <t>List of drawings and specification references that convey requirements.</t>
  </si>
  <si>
    <t>Spreadsheet calculations indicating, for each re-used material, material name/description, source, estimated cost. Total estimated re-used materials cost, re-used materials percentage.</t>
  </si>
  <si>
    <t>Spreadsheet above, updated to indicate actual materials incorporated in the work and actual costs.</t>
  </si>
  <si>
    <t>Spreadsheet calculations indicating material description, disposal/diversion location (or recycling hauler), weight,  total waste generated, total waste diverted, diversion percentage. USACE waste diversion spreadsheet is available at http://en.sas.usace.army.mil/enWeb, "Engineering Criteria" for Contractor's optional use.</t>
  </si>
  <si>
    <t xml:space="preserve">Narrative indicating design total annual electric energy usage, amount required for this credit, method of provision by Installation (including method of distribution among buildings by Installation if applicable). </t>
  </si>
  <si>
    <t>Written confirmation from Installation that a contract to purchase green power will be in place at time of occupancy, will continue at least two years after occupancy, and that distribution of purchased green power includes the required amount for this building.</t>
  </si>
  <si>
    <t>See attached</t>
  </si>
  <si>
    <t>M&amp;V plan to include systems to be measured and verified, scope of M&amp;V activities, description of monitoring and controls equipment, performance targets for measured systems and parties responsible for each of the following: data collection, interpretation of data, corrective action process development if needed. For any portions to be done by the Government, attach written confirmation of commitment.</t>
  </si>
  <si>
    <t>Narrative describing renewable systems and  explaining calculation method used to estimate annual energy generated, including  factors influencing performance.</t>
  </si>
  <si>
    <t xml:space="preserve">ELEC </t>
  </si>
  <si>
    <t>For retained existing equipment: Narrative describing phase out plan, including specific information on phase out dates and refrigerant quantities.List of specification references that convey requirements.</t>
  </si>
  <si>
    <t>Commissioning Plan (BY CxA)</t>
  </si>
  <si>
    <t>Statement by CxA confirming review of Contractor submittals for compliance with OPR and BOD (BY CxA)</t>
  </si>
  <si>
    <t>Systems Manual (BY CxA)</t>
  </si>
  <si>
    <t>Statement by CxA confirming completion of O&amp;M staff and occupant training (BY CxA)</t>
  </si>
  <si>
    <t xml:space="preserve">Copy of CxA Design Review Comments </t>
  </si>
  <si>
    <t>Scope of work for post-occupancy review of building operation, including plan for resolution of outstanding issues (BY CxA)</t>
  </si>
  <si>
    <t>Commissioning Report (BY CxA)</t>
  </si>
  <si>
    <t xml:space="preserve">Building:  </t>
  </si>
  <si>
    <t>USACE Certified Wood Spreadsheet</t>
  </si>
  <si>
    <t>CERTIFIED WOOD</t>
  </si>
  <si>
    <t>SOURCE</t>
  </si>
  <si>
    <t>CERTIFIED WOOD %</t>
  </si>
  <si>
    <r>
      <t>CERTIFIED WOOD VALUE ($)</t>
    </r>
    <r>
      <rPr>
        <sz val="10"/>
        <rFont val="Arial"/>
      </rPr>
      <t xml:space="preserve"> C x D </t>
    </r>
  </si>
  <si>
    <t>Framing lumber</t>
  </si>
  <si>
    <t>Blocking</t>
  </si>
  <si>
    <t>Sheathing</t>
  </si>
  <si>
    <t>Wood doors</t>
  </si>
  <si>
    <t>Built-in casework</t>
  </si>
  <si>
    <t>Built-in shelving</t>
  </si>
  <si>
    <t>Countertops</t>
  </si>
  <si>
    <t>Panel backboards</t>
  </si>
  <si>
    <t>Exterior trim</t>
  </si>
  <si>
    <t>Interior trim</t>
  </si>
  <si>
    <t>Paneling</t>
  </si>
  <si>
    <t>Wood flooring</t>
  </si>
  <si>
    <t xml:space="preserve"> </t>
  </si>
  <si>
    <t>All Other Wood Materials</t>
  </si>
  <si>
    <t>TOTAL WOOD MATERIALS COST</t>
  </si>
  <si>
    <t>Percent Certified Wood = 100 x [E Total / C Total]</t>
  </si>
  <si>
    <t xml:space="preserve">Percent Certified Wood = </t>
  </si>
  <si>
    <t xml:space="preserve">1. Materials listed in Column A are examples only - modify as needed to reflect actual wood materials used with actual certified wood content. </t>
  </si>
  <si>
    <t xml:space="preserve">2. Be sure to fill in Column C value for "All Other Wood Materials" so that total wood materials cost is correct. </t>
  </si>
  <si>
    <t>3. Do not include wood that is not permanently incorporated in the building or freestanding furniture.</t>
  </si>
  <si>
    <t>5. For assemblies containing some certified wood components, such as wood fire rated doors, see LEED Reference Guide for how to calculate.</t>
  </si>
  <si>
    <t>See MR7 tab.</t>
  </si>
  <si>
    <t>Updated monthly and submitted at Closeout</t>
  </si>
  <si>
    <t>GENERAL: The Designer of Record may delete all inapplicable credits from the spreadsheet at final design to reduce document size.</t>
  </si>
  <si>
    <t>GENERAL: Obtain blank excel version of this spreadsheet at http://en.sas.usace.army.mil/enWeb, "Engineering Criteria".</t>
  </si>
  <si>
    <t xml:space="preserve">Spreadsheet indicating, for each applicable product used, the product name/number and manufacturer,  location(s) used, and VOC content. </t>
  </si>
  <si>
    <t>GENERAL - All calculations shall be in accordance with LEED Reference Guide.</t>
  </si>
  <si>
    <t xml:space="preserve">GENERAL - Use of the tabs provided is optional. Other contractor-generated formats are acceptable if they provide all required information. Use of LEED Letter Templates is NOT PERMITTED. </t>
  </si>
  <si>
    <t>SS4.3 Option 2 Preferred Parking LE/FE Vehicles</t>
  </si>
  <si>
    <t>SS4.3 Option 3 Refueling for LE/FE Vehicles</t>
  </si>
  <si>
    <t>Option 2: Low-emission &amp; fuel-efficient vehicle parking calculation.</t>
  </si>
  <si>
    <t>Option 3: Low-emission &amp; fuel-efficient vehicle refueling station calculation.</t>
  </si>
  <si>
    <t>Option 3: List of drawings and specifications indicating location and number of refueling stations, fuel type and fueling capacity for each station for an 8-hour period.</t>
  </si>
  <si>
    <t>Option 2: List of drawings and specification references that show location and number of preferred parking spaces for low-emission &amp; fuel-efficient vehicles and signage.</t>
  </si>
  <si>
    <t>Option 3: Construction product submittals indicating what was provided and confirming compliance with respect to fuel type and fueling capacity for each station for an 8-hour period.</t>
  </si>
  <si>
    <t>Option 1: Statement indicating quantity, make, model and manufacturer of low-emission &amp; fuel-efficient vehicles to be provided. Statement confirming vehicles are zero-emission or indicating ACEEE vehicle scores.</t>
  </si>
  <si>
    <t>Option 4: Statement confirming no new parking is provided.</t>
  </si>
  <si>
    <t>Residential Option 3: Calculation indicating number of spaces required and provided. Narrative describing  infrastructure and support programs with description of project features to support them.</t>
  </si>
  <si>
    <t>WE1 Water Use Reduction</t>
  </si>
  <si>
    <t>MR1.1 &amp; 1.2 Building Reuse: Maintain Existing Walls, Floors &amp; Roof</t>
  </si>
  <si>
    <t>MR1.3 Building Reuse: Maintain Interior Non-Structural Elements</t>
  </si>
  <si>
    <t>EQ4.3 Low Emitting Materials: Carpet</t>
  </si>
  <si>
    <t>Option 2: Simulation model method, software and output data</t>
  </si>
  <si>
    <t>Option 1: Daylight calculations and drawings.</t>
  </si>
  <si>
    <t>USACE SAS LEED-NC v2.2 Submittals for Unregistered Projects (16 SEP 2011 Draft)</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</si>
</sst>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164" formatCode="0.0%"/>
    <numFmt numFmtId="165" formatCode="&quot;$&quot;#,##0"/>
    <numFmt numFmtId="166" formatCode="&quot;$&quot;#,##0.00"/>
  </numFmts>
  <fonts count="12">
    <font>
      <sz val="10"/>
      <name val="Arial"/>
    </font>
    <font>
      <sz val="10"/>
      <name val="Arial"/>
    </font>
    <font>
      <b/>
      <sz val="12"/>
      <name val="Arial"/>
      <family val="2"/>
    </font>
    <font>
      <sz val="12"/>
      <name val="Arial"/>
      <family val="2"/>
    </font>
    <font>
      <sz val="12"/>
      <color indexed="8"/>
      <name val="Arial"/>
      <family val="2"/>
    </font>
    <font>
      <b/>
      <u/>
      <sz val="12"/>
      <name val="Arial"/>
      <family val="2"/>
    </font>
    <font>
      <sz val="10"/>
      <name val="Arial"/>
      <family val="2"/>
    </font>
    <font>
      <sz val="10"/>
      <name val="Arial"/>
      <family val="2"/>
    </font>
    <font>
      <b/>
      <sz val="10"/>
      <name val="Arial"/>
      <family val="2"/>
    </font>
    <font>
      <b/>
      <sz val="14"/>
      <name val="Arial"/>
      <family val="2"/>
    </font>
    <font>
      <b/>
      <sz val="20"/>
      <name val="Arial"/>
      <family val="2"/>
    </font>
    <font>
      <b/>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Border="1"/>
    <xf numFmtId="0" fontId="3" fillId="0" borderId="1"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4" fillId="0" borderId="1" xfId="0" applyFont="1" applyBorder="1"/>
    <xf numFmtId="0" fontId="3" fillId="0" borderId="1" xfId="0" applyFont="1" applyFill="1" applyBorder="1" applyAlignment="1">
      <alignment horizontal="center"/>
    </xf>
    <xf numFmtId="0" fontId="3" fillId="0" borderId="1" xfId="0" applyFont="1" applyBorder="1" applyAlignment="1">
      <alignment horizontal="center" textRotation="90" wrapText="1"/>
    </xf>
    <xf numFmtId="0" fontId="5" fillId="0" borderId="1" xfId="0" applyFont="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xf numFmtId="0" fontId="3" fillId="0" borderId="0" xfId="0" applyFont="1" applyFill="1" applyAlignment="1"/>
    <xf numFmtId="0" fontId="5" fillId="0" borderId="1" xfId="0" applyFont="1" applyBorder="1" applyAlignment="1">
      <alignment horizontal="left" wrapText="1"/>
    </xf>
    <xf numFmtId="0" fontId="3" fillId="0" borderId="1" xfId="0" applyFont="1" applyFill="1" applyBorder="1" applyAlignment="1">
      <alignment wrapText="1"/>
    </xf>
    <xf numFmtId="0" fontId="4" fillId="0" borderId="1" xfId="0" applyFont="1" applyBorder="1" applyAlignment="1">
      <alignment wrapText="1"/>
    </xf>
    <xf numFmtId="0" fontId="7" fillId="0" borderId="0" xfId="0" applyFont="1"/>
    <xf numFmtId="0" fontId="0" fillId="0" borderId="1" xfId="0" applyFill="1" applyBorder="1"/>
    <xf numFmtId="0" fontId="0" fillId="0" borderId="1" xfId="0" applyBorder="1"/>
    <xf numFmtId="0" fontId="0" fillId="2" borderId="1" xfId="0" applyFill="1" applyBorder="1"/>
    <xf numFmtId="0" fontId="11" fillId="0" borderId="1" xfId="0" applyFont="1" applyBorder="1" applyAlignment="1">
      <alignment wrapText="1"/>
    </xf>
    <xf numFmtId="10" fontId="0" fillId="0" borderId="0" xfId="0" applyNumberFormat="1"/>
    <xf numFmtId="10" fontId="0" fillId="0" borderId="0" xfId="0" applyNumberFormat="1" applyBorder="1"/>
    <xf numFmtId="0" fontId="0" fillId="2" borderId="1" xfId="0" applyFill="1" applyBorder="1" applyAlignment="1">
      <alignment wrapText="1"/>
    </xf>
    <xf numFmtId="0" fontId="0" fillId="0" borderId="0" xfId="0" applyAlignment="1">
      <alignment wrapText="1"/>
    </xf>
    <xf numFmtId="0" fontId="7" fillId="0" borderId="1" xfId="0" applyFont="1" applyBorder="1" applyAlignment="1">
      <alignment wrapText="1"/>
    </xf>
    <xf numFmtId="0" fontId="7" fillId="0" borderId="1" xfId="0" applyFont="1" applyBorder="1"/>
    <xf numFmtId="164" fontId="0" fillId="0" borderId="1" xfId="0" applyNumberFormat="1" applyBorder="1"/>
    <xf numFmtId="44" fontId="6" fillId="2" borderId="1" xfId="1" applyFont="1" applyFill="1" applyBorder="1"/>
    <xf numFmtId="0" fontId="8" fillId="0" borderId="1" xfId="0" applyFont="1" applyBorder="1" applyAlignment="1">
      <alignment wrapText="1"/>
    </xf>
    <xf numFmtId="165" fontId="0" fillId="0" borderId="1" xfId="0" applyNumberFormat="1" applyBorder="1"/>
    <xf numFmtId="0" fontId="0" fillId="0" borderId="2" xfId="0" applyBorder="1"/>
    <xf numFmtId="0" fontId="0" fillId="2" borderId="0" xfId="0" applyFill="1" applyBorder="1"/>
    <xf numFmtId="0" fontId="0" fillId="0" borderId="0" xfId="0" applyBorder="1"/>
    <xf numFmtId="0" fontId="0" fillId="0" borderId="3" xfId="0" applyBorder="1"/>
    <xf numFmtId="0" fontId="0" fillId="0" borderId="1" xfId="0"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8" fillId="0" borderId="4" xfId="0" applyFont="1" applyBorder="1"/>
    <xf numFmtId="0" fontId="8" fillId="0" borderId="5" xfId="0" applyFont="1" applyBorder="1" applyAlignment="1">
      <alignment wrapText="1"/>
    </xf>
    <xf numFmtId="0" fontId="8" fillId="0" borderId="6" xfId="0" applyFont="1" applyBorder="1" applyAlignment="1">
      <alignment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1" xfId="0" applyFont="1" applyFill="1" applyBorder="1" applyAlignment="1">
      <alignment wrapText="1"/>
    </xf>
    <xf numFmtId="0" fontId="0" fillId="0" borderId="8" xfId="0" applyBorder="1"/>
    <xf numFmtId="0" fontId="0" fillId="0" borderId="9" xfId="0" applyBorder="1"/>
    <xf numFmtId="44" fontId="0" fillId="0" borderId="10" xfId="1" applyFont="1" applyBorder="1"/>
    <xf numFmtId="0" fontId="7" fillId="0" borderId="8" xfId="0" applyFont="1" applyBorder="1"/>
    <xf numFmtId="0" fontId="7" fillId="0" borderId="9" xfId="0" applyFont="1" applyBorder="1"/>
    <xf numFmtId="165" fontId="0" fillId="2" borderId="1" xfId="0" applyNumberFormat="1" applyFill="1" applyBorder="1"/>
    <xf numFmtId="5" fontId="0" fillId="0" borderId="10" xfId="1" applyNumberFormat="1" applyFont="1" applyBorder="1"/>
    <xf numFmtId="166" fontId="0" fillId="0" borderId="1" xfId="0" applyNumberFormat="1" applyBorder="1"/>
    <xf numFmtId="5" fontId="0" fillId="0" borderId="1" xfId="1" applyNumberFormat="1" applyFont="1" applyBorder="1"/>
    <xf numFmtId="0" fontId="7" fillId="0" borderId="1" xfId="0" applyFont="1" applyFill="1" applyBorder="1"/>
    <xf numFmtId="0" fontId="8" fillId="0" borderId="8" xfId="0" applyFont="1" applyBorder="1"/>
    <xf numFmtId="0" fontId="8" fillId="0" borderId="9" xfId="0" applyFont="1" applyBorder="1"/>
    <xf numFmtId="165" fontId="0" fillId="3" borderId="1" xfId="0" applyNumberFormat="1" applyFill="1" applyBorder="1"/>
    <xf numFmtId="0" fontId="0" fillId="0" borderId="11" xfId="0" applyBorder="1"/>
    <xf numFmtId="0" fontId="0" fillId="0" borderId="12" xfId="0" applyBorder="1"/>
    <xf numFmtId="0" fontId="0" fillId="0" borderId="13" xfId="0" applyBorder="1"/>
    <xf numFmtId="44" fontId="0" fillId="0" borderId="14" xfId="1" applyFont="1" applyBorder="1"/>
    <xf numFmtId="44" fontId="0" fillId="0" borderId="0" xfId="1" applyFont="1"/>
    <xf numFmtId="0" fontId="0" fillId="0" borderId="0" xfId="0" applyAlignment="1">
      <alignment horizontal="left" wrapText="1"/>
    </xf>
    <xf numFmtId="10" fontId="8" fillId="0" borderId="0" xfId="0" applyNumberFormat="1" applyFont="1"/>
    <xf numFmtId="0" fontId="7" fillId="0" borderId="0" xfId="0" applyFont="1" applyAlignment="1">
      <alignment horizontal="left"/>
    </xf>
    <xf numFmtId="0" fontId="7" fillId="0" borderId="0" xfId="0" applyFont="1" applyAlignment="1">
      <alignment horizontal="left" wrapText="1"/>
    </xf>
    <xf numFmtId="0" fontId="0" fillId="0" borderId="0" xfId="0" applyAlignment="1">
      <alignment horizontal="left"/>
    </xf>
    <xf numFmtId="0" fontId="7" fillId="0" borderId="2" xfId="0" applyFont="1" applyBorder="1"/>
    <xf numFmtId="0" fontId="3" fillId="0" borderId="1" xfId="0" applyFont="1" applyBorder="1" applyAlignment="1"/>
    <xf numFmtId="0" fontId="3" fillId="0" borderId="1" xfId="0" applyFont="1" applyFill="1" applyBorder="1" applyAlignment="1">
      <alignment horizontal="center" wrapText="1"/>
    </xf>
    <xf numFmtId="0" fontId="3" fillId="0" borderId="0" xfId="0" applyFont="1" applyAlignment="1">
      <alignment horizontal="center" wrapText="1"/>
    </xf>
    <xf numFmtId="0" fontId="3" fillId="2" borderId="1" xfId="0" applyFont="1" applyFill="1" applyBorder="1"/>
    <xf numFmtId="0" fontId="4" fillId="2" borderId="1" xfId="0" applyFont="1" applyFill="1" applyBorder="1"/>
    <xf numFmtId="0" fontId="4" fillId="0" borderId="1" xfId="0" applyFont="1" applyFill="1" applyBorder="1"/>
    <xf numFmtId="0" fontId="2" fillId="2" borderId="1" xfId="0" applyFont="1" applyFill="1" applyBorder="1"/>
    <xf numFmtId="0" fontId="3" fillId="0" borderId="1" xfId="0" applyFont="1" applyBorder="1" applyAlignment="1">
      <alignment textRotation="90" wrapText="1"/>
    </xf>
    <xf numFmtId="0" fontId="3" fillId="0" borderId="1" xfId="0" applyFont="1" applyFill="1" applyBorder="1"/>
    <xf numFmtId="9" fontId="0" fillId="0" borderId="0" xfId="0" applyNumberFormat="1"/>
    <xf numFmtId="0" fontId="3" fillId="2" borderId="1" xfId="0" applyFont="1" applyFill="1" applyBorder="1" applyAlignment="1">
      <alignment wrapText="1"/>
    </xf>
    <xf numFmtId="10" fontId="0" fillId="4" borderId="1" xfId="0" applyNumberFormat="1" applyFill="1" applyBorder="1"/>
    <xf numFmtId="1" fontId="0" fillId="0" borderId="0" xfId="0" applyNumberFormat="1"/>
    <xf numFmtId="0" fontId="7" fillId="2" borderId="1" xfId="0" applyFont="1" applyFill="1" applyBorder="1" applyAlignment="1">
      <alignment wrapText="1"/>
    </xf>
    <xf numFmtId="0" fontId="0" fillId="2" borderId="1" xfId="0" applyFill="1" applyBorder="1" applyAlignment="1">
      <alignment wrapText="1"/>
    </xf>
    <xf numFmtId="0" fontId="0" fillId="2" borderId="1" xfId="0" applyFill="1" applyBorder="1" applyAlignment="1">
      <alignment wrapText="1"/>
    </xf>
    <xf numFmtId="10" fontId="0" fillId="2" borderId="1" xfId="0" applyNumberFormat="1" applyFill="1" applyBorder="1"/>
    <xf numFmtId="5" fontId="7" fillId="0" borderId="10" xfId="1" applyNumberFormat="1" applyFont="1" applyBorder="1"/>
    <xf numFmtId="0" fontId="7" fillId="0" borderId="1" xfId="0" applyFont="1" applyFill="1" applyBorder="1" applyAlignment="1">
      <alignment wrapText="1"/>
    </xf>
    <xf numFmtId="0" fontId="7" fillId="2" borderId="0" xfId="0" applyFont="1" applyFill="1"/>
    <xf numFmtId="0" fontId="6" fillId="0" borderId="1" xfId="0" applyFont="1" applyBorder="1" applyAlignment="1">
      <alignment horizontal="center"/>
    </xf>
    <xf numFmtId="0" fontId="8" fillId="0" borderId="6" xfId="0" applyFont="1" applyBorder="1"/>
    <xf numFmtId="0" fontId="6" fillId="2" borderId="8" xfId="0" applyFont="1" applyFill="1" applyBorder="1"/>
    <xf numFmtId="0" fontId="0" fillId="2" borderId="8" xfId="0" applyFill="1" applyBorder="1"/>
    <xf numFmtId="0" fontId="6" fillId="2" borderId="1" xfId="0" applyFont="1" applyFill="1" applyBorder="1"/>
    <xf numFmtId="0" fontId="6" fillId="2" borderId="1" xfId="0" applyFont="1" applyFill="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0" fontId="0" fillId="0" borderId="5" xfId="0" applyBorder="1"/>
    <xf numFmtId="0" fontId="3" fillId="0" borderId="15" xfId="0" applyFont="1" applyBorder="1" applyAlignment="1">
      <alignment horizontal="left" wrapText="1"/>
    </xf>
    <xf numFmtId="0" fontId="0" fillId="0" borderId="16" xfId="0" applyBorder="1" applyAlignment="1"/>
    <xf numFmtId="0" fontId="0" fillId="0" borderId="9" xfId="0" applyBorder="1" applyAlignment="1"/>
    <xf numFmtId="0" fontId="10" fillId="0" borderId="17" xfId="0" applyFont="1" applyBorder="1" applyAlignment="1"/>
    <xf numFmtId="0" fontId="3" fillId="2" borderId="1" xfId="0" applyFont="1" applyFill="1" applyBorder="1" applyAlignment="1"/>
    <xf numFmtId="0" fontId="0" fillId="2" borderId="1" xfId="0" applyFill="1" applyBorder="1" applyAlignment="1"/>
    <xf numFmtId="0" fontId="3" fillId="0" borderId="1" xfId="0" applyFont="1" applyBorder="1" applyAlignment="1">
      <alignment wrapText="1"/>
    </xf>
    <xf numFmtId="0" fontId="7" fillId="2" borderId="0" xfId="0" applyFont="1" applyFill="1" applyAlignment="1">
      <alignment wrapText="1"/>
    </xf>
    <xf numFmtId="0" fontId="0" fillId="2" borderId="0" xfId="0" applyFill="1" applyAlignment="1">
      <alignment wrapText="1"/>
    </xf>
    <xf numFmtId="0" fontId="7" fillId="2" borderId="1" xfId="0" applyFont="1"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9" fillId="5" borderId="18" xfId="0" applyFont="1" applyFill="1" applyBorder="1" applyAlignment="1">
      <alignment horizontal="center" wrapText="1"/>
    </xf>
    <xf numFmtId="0" fontId="0" fillId="5" borderId="20" xfId="0" applyFill="1" applyBorder="1" applyAlignment="1">
      <alignment horizontal="center" wrapText="1"/>
    </xf>
    <xf numFmtId="0" fontId="7" fillId="0" borderId="0" xfId="0" applyFont="1" applyAlignment="1">
      <alignment wrapText="1"/>
    </xf>
    <xf numFmtId="0" fontId="0" fillId="0" borderId="0" xfId="0" applyAlignment="1">
      <alignment wrapText="1"/>
    </xf>
    <xf numFmtId="0" fontId="9" fillId="5" borderId="19" xfId="0" applyFont="1" applyFill="1" applyBorder="1" applyAlignment="1">
      <alignment horizontal="center" wrapText="1"/>
    </xf>
    <xf numFmtId="0" fontId="0" fillId="5" borderId="19" xfId="0" applyFill="1" applyBorder="1" applyAlignment="1">
      <alignment horizontal="center" wrapText="1"/>
    </xf>
    <xf numFmtId="0" fontId="9" fillId="2" borderId="18"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pageSetUpPr fitToPage="1"/>
  </sheetPr>
  <dimension ref="A1:BM192"/>
  <sheetViews>
    <sheetView tabSelected="1" zoomScale="60" zoomScaleNormal="60" workbookViewId="0">
      <selection activeCell="N3" sqref="N3"/>
    </sheetView>
  </sheetViews>
  <sheetFormatPr defaultRowHeight="15"/>
  <cols>
    <col min="1" max="1" width="20.5703125" style="2" customWidth="1"/>
    <col min="2" max="2" width="5.28515625" style="2" customWidth="1"/>
    <col min="3" max="3" width="19.28515625" style="4" customWidth="1"/>
    <col min="4" max="4" width="60" style="3" customWidth="1"/>
    <col min="5" max="5" width="7" style="3" customWidth="1"/>
    <col min="6" max="6" width="49.140625" style="1" customWidth="1"/>
    <col min="7" max="7" width="7.5703125" style="1" customWidth="1"/>
    <col min="8" max="65" width="3.7109375" style="1" customWidth="1"/>
    <col min="66" max="157" width="3.7109375" style="2" customWidth="1"/>
    <col min="158" max="16384" width="9.140625" style="2"/>
  </cols>
  <sheetData>
    <row r="1" spans="1:7" ht="33.75" customHeight="1">
      <c r="A1" s="107" t="s">
        <v>503</v>
      </c>
      <c r="B1" s="107"/>
      <c r="C1" s="107"/>
      <c r="D1" s="107"/>
      <c r="E1" s="107"/>
      <c r="F1" s="107"/>
      <c r="G1" s="107"/>
    </row>
    <row r="2" spans="1:7" ht="31.5">
      <c r="A2" s="19" t="s">
        <v>339</v>
      </c>
      <c r="B2" s="108"/>
      <c r="C2" s="109"/>
      <c r="D2" s="109"/>
      <c r="E2" s="109"/>
      <c r="F2" s="109"/>
      <c r="G2" s="109"/>
    </row>
    <row r="3" spans="1:7" ht="143.25" customHeight="1">
      <c r="A3" s="15" t="s">
        <v>340</v>
      </c>
      <c r="B3" s="110" t="s">
        <v>341</v>
      </c>
      <c r="C3" s="110"/>
      <c r="D3" s="110"/>
      <c r="E3" s="110"/>
      <c r="F3" s="110"/>
      <c r="G3" s="110"/>
    </row>
    <row r="4" spans="1:7" ht="15.75">
      <c r="A4" s="15"/>
      <c r="B4" s="104" t="s">
        <v>485</v>
      </c>
      <c r="C4" s="105"/>
      <c r="D4" s="105"/>
      <c r="E4" s="105"/>
      <c r="F4" s="105"/>
      <c r="G4" s="106"/>
    </row>
    <row r="5" spans="1:7" ht="21.75" customHeight="1">
      <c r="A5" s="15"/>
      <c r="B5" s="104" t="s">
        <v>483</v>
      </c>
      <c r="C5" s="105"/>
      <c r="D5" s="105"/>
      <c r="E5" s="105"/>
      <c r="F5" s="105"/>
      <c r="G5" s="106"/>
    </row>
    <row r="6" spans="1:7" ht="24.75" customHeight="1">
      <c r="A6" s="15"/>
      <c r="B6" s="104" t="s">
        <v>363</v>
      </c>
      <c r="C6" s="105"/>
      <c r="D6" s="105"/>
      <c r="E6" s="105"/>
      <c r="F6" s="105"/>
      <c r="G6" s="106"/>
    </row>
    <row r="7" spans="1:7" ht="33" customHeight="1">
      <c r="A7" s="15"/>
      <c r="B7" s="104" t="s">
        <v>16</v>
      </c>
      <c r="C7" s="105"/>
      <c r="D7" s="105"/>
      <c r="E7" s="105"/>
      <c r="F7" s="105"/>
      <c r="G7" s="106"/>
    </row>
    <row r="8" spans="1:7" ht="33" customHeight="1">
      <c r="A8" s="15"/>
      <c r="B8" s="104" t="s">
        <v>433</v>
      </c>
      <c r="C8" s="105"/>
      <c r="D8" s="105"/>
      <c r="E8" s="105"/>
      <c r="F8" s="105"/>
      <c r="G8" s="106"/>
    </row>
    <row r="9" spans="1:7" ht="33" customHeight="1">
      <c r="A9" s="15"/>
      <c r="B9" s="104" t="s">
        <v>356</v>
      </c>
      <c r="C9" s="105"/>
      <c r="D9" s="105"/>
      <c r="E9" s="105"/>
      <c r="F9" s="105"/>
      <c r="G9" s="106"/>
    </row>
    <row r="10" spans="1:7" ht="33" customHeight="1">
      <c r="A10" s="15"/>
      <c r="B10" s="104" t="s">
        <v>482</v>
      </c>
      <c r="C10" s="105"/>
      <c r="D10" s="105"/>
      <c r="E10" s="105"/>
      <c r="F10" s="105"/>
      <c r="G10" s="106"/>
    </row>
    <row r="11" spans="1:7" ht="44.25" customHeight="1">
      <c r="A11" s="15"/>
      <c r="B11" s="104" t="s">
        <v>486</v>
      </c>
      <c r="C11" s="105"/>
      <c r="D11" s="105"/>
      <c r="E11" s="105"/>
      <c r="F11" s="105"/>
      <c r="G11" s="106"/>
    </row>
    <row r="12" spans="1:7" ht="99.75" customHeight="1">
      <c r="A12" s="14" t="s">
        <v>90</v>
      </c>
      <c r="B12" s="14" t="s">
        <v>91</v>
      </c>
      <c r="C12" s="6" t="s">
        <v>7</v>
      </c>
      <c r="D12" s="7" t="s">
        <v>8</v>
      </c>
      <c r="E12" s="81" t="s">
        <v>141</v>
      </c>
      <c r="F12" s="6" t="s">
        <v>135</v>
      </c>
      <c r="G12" s="14" t="s">
        <v>26</v>
      </c>
    </row>
    <row r="13" spans="1:7" ht="15.75">
      <c r="A13" s="19" t="s">
        <v>89</v>
      </c>
      <c r="B13" s="15"/>
      <c r="C13" s="5" t="s">
        <v>333</v>
      </c>
      <c r="D13" s="11" t="s">
        <v>334</v>
      </c>
      <c r="E13" s="10" t="s">
        <v>335</v>
      </c>
      <c r="F13" s="74" t="s">
        <v>336</v>
      </c>
      <c r="G13" s="11" t="s">
        <v>30</v>
      </c>
    </row>
    <row r="14" spans="1:7" ht="99" customHeight="1">
      <c r="A14" s="9" t="s">
        <v>92</v>
      </c>
      <c r="B14" s="8" t="s">
        <v>337</v>
      </c>
      <c r="C14" s="8" t="s">
        <v>2</v>
      </c>
      <c r="D14" s="11" t="s">
        <v>136</v>
      </c>
      <c r="E14" s="10" t="s">
        <v>335</v>
      </c>
      <c r="F14" s="84" t="s">
        <v>137</v>
      </c>
      <c r="G14" s="5" t="s">
        <v>29</v>
      </c>
    </row>
    <row r="15" spans="1:7" ht="50.25" customHeight="1">
      <c r="A15" s="20"/>
      <c r="B15" s="17"/>
      <c r="C15" s="18" t="s">
        <v>2</v>
      </c>
      <c r="D15" s="16" t="s">
        <v>357</v>
      </c>
      <c r="E15" s="75" t="s">
        <v>335</v>
      </c>
      <c r="F15" s="84" t="s">
        <v>358</v>
      </c>
      <c r="G15" s="13" t="s">
        <v>29</v>
      </c>
    </row>
    <row r="16" spans="1:7" ht="108.75" customHeight="1">
      <c r="A16" s="9"/>
      <c r="B16" s="8"/>
      <c r="C16" s="5" t="s">
        <v>2</v>
      </c>
      <c r="D16" s="11" t="s">
        <v>139</v>
      </c>
      <c r="E16" s="10" t="s">
        <v>335</v>
      </c>
      <c r="F16" s="84" t="s">
        <v>395</v>
      </c>
      <c r="G16" s="5" t="s">
        <v>29</v>
      </c>
    </row>
    <row r="17" spans="1:7" ht="54.75" customHeight="1">
      <c r="A17" s="9" t="s">
        <v>93</v>
      </c>
      <c r="B17" s="77"/>
      <c r="C17" s="5" t="s">
        <v>2</v>
      </c>
      <c r="D17" s="11" t="s">
        <v>3</v>
      </c>
      <c r="E17" s="10"/>
      <c r="F17" s="20" t="s">
        <v>140</v>
      </c>
      <c r="G17" s="5" t="s">
        <v>29</v>
      </c>
    </row>
    <row r="18" spans="1:7" ht="182.25" customHeight="1">
      <c r="A18" s="9"/>
      <c r="B18" s="8"/>
      <c r="C18" s="5" t="s">
        <v>2</v>
      </c>
      <c r="D18" s="11" t="s">
        <v>360</v>
      </c>
      <c r="E18" s="10"/>
      <c r="F18" s="11" t="s">
        <v>359</v>
      </c>
      <c r="G18" s="5" t="s">
        <v>29</v>
      </c>
    </row>
    <row r="19" spans="1:7" ht="182.25" customHeight="1">
      <c r="A19" s="9"/>
      <c r="B19" s="8"/>
      <c r="C19" s="5" t="s">
        <v>2</v>
      </c>
      <c r="D19" s="11" t="s">
        <v>361</v>
      </c>
      <c r="E19" s="10"/>
      <c r="F19" s="11" t="s">
        <v>362</v>
      </c>
      <c r="G19" s="5" t="s">
        <v>29</v>
      </c>
    </row>
    <row r="20" spans="1:7" ht="93.75" customHeight="1">
      <c r="A20" s="9" t="s">
        <v>94</v>
      </c>
      <c r="B20" s="77"/>
      <c r="C20" s="5" t="s">
        <v>2</v>
      </c>
      <c r="D20" s="11" t="s">
        <v>75</v>
      </c>
      <c r="E20" s="10"/>
      <c r="F20" s="20" t="s">
        <v>142</v>
      </c>
      <c r="G20" s="5" t="s">
        <v>29</v>
      </c>
    </row>
    <row r="21" spans="1:7" ht="132.75" customHeight="1">
      <c r="A21" s="9"/>
      <c r="B21" s="8"/>
      <c r="C21" s="5" t="s">
        <v>2</v>
      </c>
      <c r="D21" s="11" t="s">
        <v>76</v>
      </c>
      <c r="E21" s="10"/>
      <c r="F21" s="9" t="s">
        <v>143</v>
      </c>
      <c r="G21" s="5" t="s">
        <v>29</v>
      </c>
    </row>
    <row r="22" spans="1:7" ht="123" customHeight="1">
      <c r="A22" s="9"/>
      <c r="B22" s="8"/>
      <c r="C22" s="5" t="s">
        <v>2</v>
      </c>
      <c r="D22" s="11" t="s">
        <v>77</v>
      </c>
      <c r="E22" s="10"/>
      <c r="F22" s="11" t="s">
        <v>144</v>
      </c>
      <c r="G22" s="5" t="s">
        <v>29</v>
      </c>
    </row>
    <row r="23" spans="1:7" ht="97.5" customHeight="1">
      <c r="A23" s="9" t="s">
        <v>95</v>
      </c>
      <c r="B23" s="77"/>
      <c r="C23" s="5" t="s">
        <v>2</v>
      </c>
      <c r="D23" s="11" t="s">
        <v>78</v>
      </c>
      <c r="E23" s="10"/>
      <c r="F23" s="9" t="s">
        <v>138</v>
      </c>
      <c r="G23" s="5" t="s">
        <v>29</v>
      </c>
    </row>
    <row r="24" spans="1:7" ht="108.75" customHeight="1">
      <c r="A24" s="9" t="s">
        <v>96</v>
      </c>
      <c r="B24" s="77"/>
      <c r="C24" s="5" t="s">
        <v>2</v>
      </c>
      <c r="D24" s="11" t="s">
        <v>79</v>
      </c>
      <c r="E24" s="10"/>
      <c r="F24" s="11" t="s">
        <v>145</v>
      </c>
      <c r="G24" s="5" t="s">
        <v>29</v>
      </c>
    </row>
    <row r="25" spans="1:7" ht="60">
      <c r="A25" s="9"/>
      <c r="B25" s="8"/>
      <c r="C25" s="5" t="s">
        <v>2</v>
      </c>
      <c r="D25" s="11" t="s">
        <v>80</v>
      </c>
      <c r="E25" s="10"/>
      <c r="F25" s="11" t="s">
        <v>146</v>
      </c>
      <c r="G25" s="5" t="s">
        <v>29</v>
      </c>
    </row>
    <row r="26" spans="1:7" ht="45">
      <c r="A26" s="9"/>
      <c r="B26" s="8"/>
      <c r="C26" s="5" t="s">
        <v>2</v>
      </c>
      <c r="D26" s="9" t="s">
        <v>147</v>
      </c>
      <c r="E26" s="10"/>
      <c r="F26" s="9" t="s">
        <v>138</v>
      </c>
      <c r="G26" s="5" t="s">
        <v>29</v>
      </c>
    </row>
    <row r="27" spans="1:7" ht="60">
      <c r="A27" s="21" t="s">
        <v>97</v>
      </c>
      <c r="B27" s="78"/>
      <c r="C27" s="5" t="s">
        <v>2</v>
      </c>
      <c r="D27" s="9" t="s">
        <v>4</v>
      </c>
      <c r="E27" s="10"/>
      <c r="F27" s="9" t="s">
        <v>150</v>
      </c>
      <c r="G27" s="5" t="s">
        <v>29</v>
      </c>
    </row>
    <row r="28" spans="1:7" ht="82.5" customHeight="1">
      <c r="A28" s="21"/>
      <c r="B28" s="12"/>
      <c r="C28" s="5" t="s">
        <v>2</v>
      </c>
      <c r="D28" s="9" t="s">
        <v>81</v>
      </c>
      <c r="E28" s="10"/>
      <c r="F28" s="9" t="s">
        <v>148</v>
      </c>
      <c r="G28" s="5" t="s">
        <v>29</v>
      </c>
    </row>
    <row r="29" spans="1:7" ht="60">
      <c r="A29" s="21"/>
      <c r="B29" s="12"/>
      <c r="C29" s="5" t="s">
        <v>2</v>
      </c>
      <c r="D29" s="9" t="s">
        <v>82</v>
      </c>
      <c r="E29" s="10"/>
      <c r="F29" s="9" t="s">
        <v>151</v>
      </c>
      <c r="G29" s="5" t="s">
        <v>30</v>
      </c>
    </row>
    <row r="30" spans="1:7" ht="106.5" customHeight="1">
      <c r="A30" s="9" t="s">
        <v>98</v>
      </c>
      <c r="B30" s="77"/>
      <c r="C30" s="5" t="s">
        <v>2</v>
      </c>
      <c r="D30" s="9" t="s">
        <v>153</v>
      </c>
      <c r="E30" s="10"/>
      <c r="F30" s="9" t="s">
        <v>152</v>
      </c>
      <c r="G30" s="5" t="s">
        <v>29</v>
      </c>
    </row>
    <row r="31" spans="1:7" ht="39.75" customHeight="1">
      <c r="A31" s="9"/>
      <c r="B31" s="8"/>
      <c r="C31" s="5" t="s">
        <v>2</v>
      </c>
      <c r="D31" s="9" t="s">
        <v>5</v>
      </c>
      <c r="E31" s="10"/>
      <c r="F31" s="9" t="s">
        <v>152</v>
      </c>
      <c r="G31" s="5" t="s">
        <v>29</v>
      </c>
    </row>
    <row r="32" spans="1:7" ht="90.75" customHeight="1">
      <c r="A32" s="9"/>
      <c r="B32" s="8"/>
      <c r="C32" s="5" t="s">
        <v>2</v>
      </c>
      <c r="D32" s="9" t="s">
        <v>494</v>
      </c>
      <c r="E32" s="10"/>
      <c r="F32" s="9" t="s">
        <v>138</v>
      </c>
      <c r="G32" s="5" t="s">
        <v>29</v>
      </c>
    </row>
    <row r="33" spans="1:7" ht="64.5" customHeight="1">
      <c r="A33" s="9"/>
      <c r="B33" s="8"/>
      <c r="C33" s="5" t="s">
        <v>2</v>
      </c>
      <c r="D33" s="9" t="s">
        <v>489</v>
      </c>
      <c r="E33" s="10"/>
      <c r="F33" s="9" t="s">
        <v>152</v>
      </c>
      <c r="G33" s="5" t="s">
        <v>29</v>
      </c>
    </row>
    <row r="34" spans="1:7" ht="92.25" customHeight="1">
      <c r="A34" s="9"/>
      <c r="B34" s="8"/>
      <c r="C34" s="5" t="s">
        <v>2</v>
      </c>
      <c r="D34" s="9" t="s">
        <v>492</v>
      </c>
      <c r="E34" s="10"/>
      <c r="F34" s="9" t="s">
        <v>152</v>
      </c>
      <c r="G34" s="5" t="s">
        <v>29</v>
      </c>
    </row>
    <row r="35" spans="1:7" ht="75" customHeight="1">
      <c r="A35" s="9"/>
      <c r="B35" s="8"/>
      <c r="C35" s="5" t="s">
        <v>2</v>
      </c>
      <c r="D35" s="9" t="s">
        <v>490</v>
      </c>
      <c r="E35" s="10"/>
      <c r="F35" s="9" t="s">
        <v>152</v>
      </c>
      <c r="G35" s="5" t="s">
        <v>29</v>
      </c>
    </row>
    <row r="36" spans="1:7" ht="84.75" customHeight="1">
      <c r="A36" s="9"/>
      <c r="B36" s="8"/>
      <c r="C36" s="5" t="s">
        <v>2</v>
      </c>
      <c r="D36" s="9" t="s">
        <v>491</v>
      </c>
      <c r="E36" s="10"/>
      <c r="F36" s="9" t="s">
        <v>152</v>
      </c>
      <c r="G36" s="5" t="s">
        <v>29</v>
      </c>
    </row>
    <row r="37" spans="1:7" ht="103.5" customHeight="1">
      <c r="A37" s="9"/>
      <c r="B37" s="8"/>
      <c r="C37" s="5" t="s">
        <v>6</v>
      </c>
      <c r="D37" s="9" t="s">
        <v>493</v>
      </c>
      <c r="E37" s="10"/>
      <c r="F37" s="9"/>
      <c r="G37" s="5" t="s">
        <v>29</v>
      </c>
    </row>
    <row r="38" spans="1:7" ht="65.25" customHeight="1">
      <c r="A38" s="9" t="s">
        <v>99</v>
      </c>
      <c r="B38" s="77"/>
      <c r="C38" s="5" t="s">
        <v>2</v>
      </c>
      <c r="D38" s="9" t="s">
        <v>83</v>
      </c>
      <c r="E38" s="10"/>
      <c r="F38" s="9" t="s">
        <v>155</v>
      </c>
      <c r="G38" s="5" t="s">
        <v>29</v>
      </c>
    </row>
    <row r="39" spans="1:7" ht="45">
      <c r="A39" s="9"/>
      <c r="B39" s="8"/>
      <c r="C39" s="5" t="s">
        <v>2</v>
      </c>
      <c r="D39" s="9" t="s">
        <v>154</v>
      </c>
      <c r="E39" s="10"/>
      <c r="F39" s="9" t="s">
        <v>155</v>
      </c>
      <c r="G39" s="5" t="s">
        <v>29</v>
      </c>
    </row>
    <row r="40" spans="1:7" ht="80.25" customHeight="1">
      <c r="A40" s="9"/>
      <c r="B40" s="8"/>
      <c r="C40" s="5" t="s">
        <v>2</v>
      </c>
      <c r="D40" s="9" t="s">
        <v>84</v>
      </c>
      <c r="E40" s="10"/>
      <c r="F40" s="9" t="s">
        <v>155</v>
      </c>
      <c r="G40" s="5" t="s">
        <v>29</v>
      </c>
    </row>
    <row r="41" spans="1:7" ht="87.75" customHeight="1">
      <c r="A41" s="9"/>
      <c r="B41" s="8"/>
      <c r="C41" s="5" t="s">
        <v>2</v>
      </c>
      <c r="D41" s="9" t="s">
        <v>85</v>
      </c>
      <c r="E41" s="10"/>
      <c r="F41" s="9" t="s">
        <v>155</v>
      </c>
      <c r="G41" s="5" t="s">
        <v>29</v>
      </c>
    </row>
    <row r="42" spans="1:7" ht="87.75" customHeight="1">
      <c r="A42" s="9"/>
      <c r="B42" s="8"/>
      <c r="C42" s="5" t="s">
        <v>2</v>
      </c>
      <c r="D42" s="9" t="s">
        <v>495</v>
      </c>
      <c r="E42" s="10"/>
      <c r="F42" s="9" t="s">
        <v>156</v>
      </c>
      <c r="G42" s="5" t="s">
        <v>29</v>
      </c>
    </row>
    <row r="43" spans="1:7" ht="111.75" customHeight="1">
      <c r="A43" s="9"/>
      <c r="B43" s="8"/>
      <c r="C43" s="5" t="s">
        <v>2</v>
      </c>
      <c r="D43" s="9" t="s">
        <v>496</v>
      </c>
      <c r="E43" s="10"/>
      <c r="F43" s="9" t="s">
        <v>157</v>
      </c>
      <c r="G43" s="5" t="s">
        <v>29</v>
      </c>
    </row>
    <row r="44" spans="1:7" ht="60">
      <c r="A44" s="9" t="s">
        <v>100</v>
      </c>
      <c r="B44" s="77"/>
      <c r="C44" s="5" t="s">
        <v>2</v>
      </c>
      <c r="D44" s="9" t="s">
        <v>9</v>
      </c>
      <c r="E44" s="10"/>
      <c r="F44" s="9" t="s">
        <v>158</v>
      </c>
      <c r="G44" s="5" t="s">
        <v>29</v>
      </c>
    </row>
    <row r="45" spans="1:7" ht="90">
      <c r="A45" s="9"/>
      <c r="B45" s="8"/>
      <c r="C45" s="5" t="s">
        <v>2</v>
      </c>
      <c r="D45" s="11" t="s">
        <v>160</v>
      </c>
      <c r="E45" s="10"/>
      <c r="F45" s="11" t="s">
        <v>161</v>
      </c>
      <c r="G45" s="5" t="s">
        <v>29</v>
      </c>
    </row>
    <row r="46" spans="1:7" ht="30">
      <c r="A46" s="9"/>
      <c r="B46" s="8"/>
      <c r="C46" s="5" t="s">
        <v>2</v>
      </c>
      <c r="D46" s="11" t="s">
        <v>159</v>
      </c>
      <c r="E46" s="10"/>
      <c r="F46" s="9" t="s">
        <v>162</v>
      </c>
      <c r="G46" s="5" t="s">
        <v>29</v>
      </c>
    </row>
    <row r="47" spans="1:7" ht="127.5" customHeight="1">
      <c r="A47" s="9" t="s">
        <v>101</v>
      </c>
      <c r="B47" s="77"/>
      <c r="C47" s="5" t="s">
        <v>2</v>
      </c>
      <c r="D47" s="9" t="s">
        <v>163</v>
      </c>
      <c r="E47" s="10"/>
      <c r="F47" s="20" t="s">
        <v>164</v>
      </c>
      <c r="G47" s="5" t="s">
        <v>29</v>
      </c>
    </row>
    <row r="48" spans="1:7" ht="166.5" customHeight="1">
      <c r="A48" s="9" t="s">
        <v>102</v>
      </c>
      <c r="B48" s="77"/>
      <c r="C48" s="5" t="s">
        <v>2</v>
      </c>
      <c r="D48" s="11" t="s">
        <v>165</v>
      </c>
      <c r="E48" s="10"/>
      <c r="F48" s="20" t="s">
        <v>138</v>
      </c>
      <c r="G48" s="5" t="s">
        <v>29</v>
      </c>
    </row>
    <row r="49" spans="1:7" ht="108.75" customHeight="1">
      <c r="A49" s="9"/>
      <c r="B49" s="8"/>
      <c r="C49" s="5" t="s">
        <v>2</v>
      </c>
      <c r="D49" s="11" t="s">
        <v>166</v>
      </c>
      <c r="E49" s="10"/>
      <c r="F49" s="9" t="s">
        <v>138</v>
      </c>
      <c r="G49" s="5" t="s">
        <v>29</v>
      </c>
    </row>
    <row r="50" spans="1:7" ht="75">
      <c r="A50" s="9" t="s">
        <v>103</v>
      </c>
      <c r="B50" s="77"/>
      <c r="C50" s="5" t="s">
        <v>2</v>
      </c>
      <c r="D50" s="11" t="s">
        <v>47</v>
      </c>
      <c r="E50" s="10"/>
      <c r="F50" s="9" t="s">
        <v>138</v>
      </c>
      <c r="G50" s="5" t="s">
        <v>29</v>
      </c>
    </row>
    <row r="51" spans="1:7" ht="117.75" customHeight="1">
      <c r="A51" s="9" t="s">
        <v>104</v>
      </c>
      <c r="B51" s="77"/>
      <c r="C51" s="5" t="s">
        <v>2</v>
      </c>
      <c r="D51" s="11" t="s">
        <v>48</v>
      </c>
      <c r="E51" s="10"/>
      <c r="F51" s="16" t="s">
        <v>182</v>
      </c>
      <c r="G51" s="5" t="s">
        <v>29</v>
      </c>
    </row>
    <row r="52" spans="1:7" ht="112.5" customHeight="1">
      <c r="A52" s="9" t="s">
        <v>105</v>
      </c>
      <c r="B52" s="77"/>
      <c r="C52" s="5" t="s">
        <v>2</v>
      </c>
      <c r="D52" s="11" t="s">
        <v>10</v>
      </c>
      <c r="E52" s="10"/>
      <c r="F52" s="20" t="s">
        <v>389</v>
      </c>
      <c r="G52" s="5" t="s">
        <v>30</v>
      </c>
    </row>
    <row r="53" spans="1:7" ht="67.5" customHeight="1">
      <c r="A53" s="9"/>
      <c r="B53" s="8"/>
      <c r="C53" s="5" t="s">
        <v>6</v>
      </c>
      <c r="D53" s="11" t="s">
        <v>184</v>
      </c>
      <c r="E53" s="10"/>
      <c r="F53" s="9"/>
      <c r="G53" s="5" t="s">
        <v>31</v>
      </c>
    </row>
    <row r="54" spans="1:7" ht="67.5" customHeight="1">
      <c r="A54" s="9"/>
      <c r="B54" s="8"/>
      <c r="C54" s="5" t="s">
        <v>2</v>
      </c>
      <c r="D54" s="11" t="s">
        <v>49</v>
      </c>
      <c r="E54" s="10"/>
      <c r="F54" s="9" t="s">
        <v>185</v>
      </c>
      <c r="G54" s="5" t="s">
        <v>30</v>
      </c>
    </row>
    <row r="55" spans="1:7" ht="96.75" customHeight="1">
      <c r="A55" s="9"/>
      <c r="B55" s="8"/>
      <c r="C55" s="5" t="s">
        <v>2</v>
      </c>
      <c r="D55" s="11" t="s">
        <v>186</v>
      </c>
      <c r="E55" s="10"/>
      <c r="F55" s="9" t="s">
        <v>183</v>
      </c>
      <c r="G55" s="5" t="s">
        <v>30</v>
      </c>
    </row>
    <row r="56" spans="1:7" ht="59.25" customHeight="1">
      <c r="A56" s="9"/>
      <c r="B56" s="8"/>
      <c r="C56" s="5" t="s">
        <v>6</v>
      </c>
      <c r="D56" s="11" t="s">
        <v>63</v>
      </c>
      <c r="E56" s="10"/>
      <c r="F56" s="9"/>
      <c r="G56" s="5" t="s">
        <v>31</v>
      </c>
    </row>
    <row r="57" spans="1:7" ht="243" customHeight="1">
      <c r="A57" s="9" t="s">
        <v>106</v>
      </c>
      <c r="B57" s="77"/>
      <c r="C57" s="5" t="s">
        <v>2</v>
      </c>
      <c r="D57" s="11" t="s">
        <v>86</v>
      </c>
      <c r="E57" s="10"/>
      <c r="F57" s="9" t="s">
        <v>187</v>
      </c>
      <c r="G57" s="5" t="s">
        <v>33</v>
      </c>
    </row>
    <row r="58" spans="1:7" ht="105" customHeight="1">
      <c r="A58" s="9"/>
      <c r="B58" s="8"/>
      <c r="C58" s="5" t="s">
        <v>2</v>
      </c>
      <c r="D58" s="11" t="s">
        <v>55</v>
      </c>
      <c r="E58" s="10"/>
      <c r="F58" s="9" t="s">
        <v>187</v>
      </c>
      <c r="G58" s="5" t="s">
        <v>33</v>
      </c>
    </row>
    <row r="59" spans="1:7" ht="194.25" customHeight="1">
      <c r="A59" s="9"/>
      <c r="B59" s="8"/>
      <c r="C59" s="5" t="s">
        <v>2</v>
      </c>
      <c r="D59" s="11" t="s">
        <v>52</v>
      </c>
      <c r="E59" s="10"/>
      <c r="F59" s="9" t="s">
        <v>188</v>
      </c>
      <c r="G59" s="5" t="s">
        <v>33</v>
      </c>
    </row>
    <row r="60" spans="1:7" ht="168.75" customHeight="1">
      <c r="A60" s="9"/>
      <c r="B60" s="8"/>
      <c r="C60" s="5" t="s">
        <v>2</v>
      </c>
      <c r="D60" s="11" t="s">
        <v>51</v>
      </c>
      <c r="E60" s="10"/>
      <c r="F60" s="9" t="s">
        <v>188</v>
      </c>
      <c r="G60" s="5" t="s">
        <v>33</v>
      </c>
    </row>
    <row r="61" spans="1:7" ht="47.25" customHeight="1">
      <c r="A61" s="9"/>
      <c r="B61" s="8"/>
      <c r="C61" s="5" t="s">
        <v>2</v>
      </c>
      <c r="D61" s="9" t="s">
        <v>50</v>
      </c>
      <c r="E61" s="10"/>
      <c r="F61" s="9" t="s">
        <v>188</v>
      </c>
      <c r="G61" s="5" t="s">
        <v>33</v>
      </c>
    </row>
    <row r="62" spans="1:7" ht="122.25" customHeight="1">
      <c r="A62" s="9"/>
      <c r="B62" s="8"/>
      <c r="C62" s="5" t="s">
        <v>2</v>
      </c>
      <c r="D62" s="9" t="s">
        <v>53</v>
      </c>
      <c r="E62" s="10"/>
      <c r="F62" s="9" t="s">
        <v>188</v>
      </c>
      <c r="G62" s="5" t="s">
        <v>33</v>
      </c>
    </row>
    <row r="63" spans="1:7" ht="45">
      <c r="A63" s="9"/>
      <c r="B63" s="8"/>
      <c r="C63" s="5" t="s">
        <v>2</v>
      </c>
      <c r="D63" s="9" t="s">
        <v>54</v>
      </c>
      <c r="E63" s="10"/>
      <c r="F63" s="9" t="s">
        <v>188</v>
      </c>
      <c r="G63" s="5" t="s">
        <v>33</v>
      </c>
    </row>
    <row r="64" spans="1:7" ht="45">
      <c r="A64" s="9" t="s">
        <v>229</v>
      </c>
      <c r="B64" s="77"/>
      <c r="C64" s="5" t="s">
        <v>2</v>
      </c>
      <c r="D64" s="9"/>
      <c r="E64" s="10"/>
      <c r="F64" s="9"/>
      <c r="G64" s="5" t="s">
        <v>29</v>
      </c>
    </row>
    <row r="65" spans="1:7" ht="90">
      <c r="A65" s="9"/>
      <c r="B65" s="8"/>
      <c r="C65" s="5" t="s">
        <v>2</v>
      </c>
      <c r="D65" s="9" t="s">
        <v>227</v>
      </c>
      <c r="E65" s="10"/>
      <c r="F65" s="9" t="s">
        <v>226</v>
      </c>
      <c r="G65" s="5" t="s">
        <v>29</v>
      </c>
    </row>
    <row r="66" spans="1:7" ht="90.75" customHeight="1">
      <c r="A66" s="9"/>
      <c r="B66" s="8"/>
      <c r="C66" s="5" t="s">
        <v>2</v>
      </c>
      <c r="D66" s="9" t="s">
        <v>228</v>
      </c>
      <c r="E66" s="10"/>
      <c r="F66" s="9" t="s">
        <v>226</v>
      </c>
      <c r="G66" s="5" t="s">
        <v>29</v>
      </c>
    </row>
    <row r="67" spans="1:7" ht="137.25" customHeight="1">
      <c r="A67" s="9"/>
      <c r="B67" s="8"/>
      <c r="C67" s="5" t="s">
        <v>2</v>
      </c>
      <c r="D67" s="9" t="s">
        <v>230</v>
      </c>
      <c r="E67" s="10"/>
      <c r="F67" s="20" t="s">
        <v>390</v>
      </c>
      <c r="G67" s="5" t="s">
        <v>29</v>
      </c>
    </row>
    <row r="68" spans="1:7" ht="45">
      <c r="A68" s="9" t="s">
        <v>107</v>
      </c>
      <c r="B68" s="77"/>
      <c r="C68" s="5" t="s">
        <v>2</v>
      </c>
      <c r="D68" s="9" t="s">
        <v>45</v>
      </c>
      <c r="E68" s="10"/>
      <c r="F68" s="9" t="s">
        <v>225</v>
      </c>
      <c r="G68" s="5" t="s">
        <v>32</v>
      </c>
    </row>
    <row r="69" spans="1:7" ht="56.25" customHeight="1">
      <c r="A69" s="9"/>
      <c r="B69" s="8"/>
      <c r="C69" s="5" t="s">
        <v>2</v>
      </c>
      <c r="D69" s="9" t="s">
        <v>56</v>
      </c>
      <c r="E69" s="10"/>
      <c r="F69" s="9" t="s">
        <v>225</v>
      </c>
      <c r="G69" s="5" t="s">
        <v>32</v>
      </c>
    </row>
    <row r="70" spans="1:7" ht="95.25" customHeight="1">
      <c r="A70" s="9"/>
      <c r="B70" s="8"/>
      <c r="C70" s="5" t="s">
        <v>2</v>
      </c>
      <c r="D70" s="9" t="s">
        <v>46</v>
      </c>
      <c r="E70" s="10"/>
      <c r="F70" s="9" t="s">
        <v>225</v>
      </c>
      <c r="G70" s="5" t="s">
        <v>32</v>
      </c>
    </row>
    <row r="71" spans="1:7" ht="141" customHeight="1">
      <c r="A71" s="9"/>
      <c r="B71" s="8"/>
      <c r="C71" s="5" t="s">
        <v>2</v>
      </c>
      <c r="D71" s="9" t="s">
        <v>68</v>
      </c>
      <c r="E71" s="10"/>
      <c r="F71" s="9" t="s">
        <v>225</v>
      </c>
      <c r="G71" s="5" t="s">
        <v>32</v>
      </c>
    </row>
    <row r="72" spans="1:7" ht="76.5" customHeight="1">
      <c r="A72" s="9"/>
      <c r="B72" s="8"/>
      <c r="C72" s="5" t="s">
        <v>2</v>
      </c>
      <c r="D72" s="9" t="s">
        <v>69</v>
      </c>
      <c r="E72" s="10"/>
      <c r="F72" s="9" t="s">
        <v>225</v>
      </c>
      <c r="G72" s="5" t="s">
        <v>32</v>
      </c>
    </row>
    <row r="73" spans="1:7" ht="98.25" customHeight="1">
      <c r="A73" s="9"/>
      <c r="B73" s="8"/>
      <c r="C73" s="5" t="s">
        <v>2</v>
      </c>
      <c r="D73" s="9" t="s">
        <v>70</v>
      </c>
      <c r="E73" s="10"/>
      <c r="F73" s="9" t="s">
        <v>225</v>
      </c>
      <c r="G73" s="5" t="s">
        <v>32</v>
      </c>
    </row>
    <row r="74" spans="1:7" ht="130.5" customHeight="1">
      <c r="A74" s="9"/>
      <c r="B74" s="8"/>
      <c r="C74" s="5" t="s">
        <v>2</v>
      </c>
      <c r="D74" s="9" t="s">
        <v>231</v>
      </c>
      <c r="E74" s="10"/>
      <c r="F74" s="9" t="s">
        <v>226</v>
      </c>
      <c r="G74" s="5" t="s">
        <v>32</v>
      </c>
    </row>
    <row r="75" spans="1:7" ht="69.75" customHeight="1">
      <c r="A75" s="9"/>
      <c r="B75" s="8"/>
      <c r="C75" s="5" t="s">
        <v>2</v>
      </c>
      <c r="D75" s="9" t="s">
        <v>71</v>
      </c>
      <c r="E75" s="10"/>
      <c r="F75" s="9" t="s">
        <v>187</v>
      </c>
      <c r="G75" s="5" t="s">
        <v>29</v>
      </c>
    </row>
    <row r="76" spans="1:7" ht="122.25" customHeight="1">
      <c r="A76" s="9"/>
      <c r="B76" s="8"/>
      <c r="C76" s="5" t="s">
        <v>2</v>
      </c>
      <c r="D76" s="9" t="s">
        <v>72</v>
      </c>
      <c r="E76" s="10"/>
      <c r="F76" s="9" t="s">
        <v>226</v>
      </c>
      <c r="G76" s="5" t="s">
        <v>29</v>
      </c>
    </row>
    <row r="77" spans="1:7" ht="60">
      <c r="A77" s="9"/>
      <c r="B77" s="8"/>
      <c r="C77" s="5" t="s">
        <v>2</v>
      </c>
      <c r="D77" s="9" t="s">
        <v>73</v>
      </c>
      <c r="E77" s="10"/>
      <c r="F77" s="9" t="s">
        <v>226</v>
      </c>
      <c r="G77" s="5" t="s">
        <v>32</v>
      </c>
    </row>
    <row r="78" spans="1:7" ht="45">
      <c r="A78" s="21" t="s">
        <v>497</v>
      </c>
      <c r="B78" s="79"/>
      <c r="C78" s="5" t="s">
        <v>2</v>
      </c>
      <c r="D78" s="9" t="s">
        <v>45</v>
      </c>
      <c r="E78" s="10" t="s">
        <v>335</v>
      </c>
      <c r="F78" s="84" t="s">
        <v>225</v>
      </c>
      <c r="G78" s="5" t="s">
        <v>32</v>
      </c>
    </row>
    <row r="79" spans="1:7" ht="30">
      <c r="A79" s="21"/>
      <c r="B79" s="12"/>
      <c r="C79" s="5" t="s">
        <v>2</v>
      </c>
      <c r="D79" s="9" t="s">
        <v>56</v>
      </c>
      <c r="E79" s="10" t="s">
        <v>335</v>
      </c>
      <c r="F79" s="84" t="s">
        <v>225</v>
      </c>
      <c r="G79" s="5" t="s">
        <v>32</v>
      </c>
    </row>
    <row r="80" spans="1:7" ht="60">
      <c r="A80" s="21"/>
      <c r="B80" s="12"/>
      <c r="C80" s="5" t="s">
        <v>2</v>
      </c>
      <c r="D80" s="9" t="s">
        <v>46</v>
      </c>
      <c r="E80" s="10" t="s">
        <v>335</v>
      </c>
      <c r="F80" s="84" t="s">
        <v>225</v>
      </c>
      <c r="G80" s="5" t="s">
        <v>32</v>
      </c>
    </row>
    <row r="81" spans="1:7" ht="75">
      <c r="A81" s="21"/>
      <c r="B81" s="12"/>
      <c r="C81" s="5" t="s">
        <v>2</v>
      </c>
      <c r="D81" s="9" t="s">
        <v>353</v>
      </c>
      <c r="E81" s="10" t="s">
        <v>335</v>
      </c>
      <c r="F81" s="84" t="s">
        <v>225</v>
      </c>
      <c r="G81" s="5" t="s">
        <v>32</v>
      </c>
    </row>
    <row r="82" spans="1:7" ht="30">
      <c r="A82" s="21"/>
      <c r="B82" s="12"/>
      <c r="C82" s="5" t="s">
        <v>6</v>
      </c>
      <c r="D82" s="11" t="s">
        <v>64</v>
      </c>
      <c r="E82" s="10" t="s">
        <v>335</v>
      </c>
      <c r="F82" s="84" t="s">
        <v>441</v>
      </c>
      <c r="G82" s="5" t="s">
        <v>31</v>
      </c>
    </row>
    <row r="83" spans="1:7" ht="90">
      <c r="A83" s="9" t="s">
        <v>108</v>
      </c>
      <c r="B83" s="8" t="s">
        <v>337</v>
      </c>
      <c r="C83" s="10" t="s">
        <v>391</v>
      </c>
      <c r="D83" s="11" t="s">
        <v>392</v>
      </c>
      <c r="E83" s="10" t="s">
        <v>335</v>
      </c>
      <c r="F83" s="84" t="s">
        <v>232</v>
      </c>
      <c r="G83" s="5" t="s">
        <v>34</v>
      </c>
    </row>
    <row r="84" spans="1:7" ht="30">
      <c r="A84" s="9"/>
      <c r="B84" s="8"/>
      <c r="C84" s="5" t="s">
        <v>2</v>
      </c>
      <c r="D84" s="11" t="s">
        <v>342</v>
      </c>
      <c r="E84" s="10" t="s">
        <v>335</v>
      </c>
      <c r="F84" s="84" t="s">
        <v>232</v>
      </c>
      <c r="G84" s="10" t="s">
        <v>35</v>
      </c>
    </row>
    <row r="85" spans="1:7" ht="30">
      <c r="A85" s="9"/>
      <c r="B85" s="8"/>
      <c r="C85" s="5" t="s">
        <v>2</v>
      </c>
      <c r="D85" s="11" t="s">
        <v>233</v>
      </c>
      <c r="E85" s="10" t="s">
        <v>335</v>
      </c>
      <c r="F85" s="84" t="s">
        <v>187</v>
      </c>
      <c r="G85" s="10" t="s">
        <v>35</v>
      </c>
    </row>
    <row r="86" spans="1:7" ht="78.75" customHeight="1">
      <c r="A86" s="9"/>
      <c r="B86" s="8"/>
      <c r="C86" s="10" t="s">
        <v>394</v>
      </c>
      <c r="D86" s="11" t="s">
        <v>393</v>
      </c>
      <c r="E86" s="10" t="s">
        <v>335</v>
      </c>
      <c r="F86" s="84"/>
      <c r="G86" s="10" t="s">
        <v>31</v>
      </c>
    </row>
    <row r="87" spans="1:7">
      <c r="A87" s="9"/>
      <c r="B87" s="8"/>
      <c r="C87" s="5" t="s">
        <v>6</v>
      </c>
      <c r="D87" s="11" t="s">
        <v>74</v>
      </c>
      <c r="E87" s="10" t="s">
        <v>335</v>
      </c>
      <c r="F87" s="84"/>
      <c r="G87" s="5" t="s">
        <v>31</v>
      </c>
    </row>
    <row r="88" spans="1:7" ht="77.25" customHeight="1">
      <c r="A88" s="9" t="s">
        <v>109</v>
      </c>
      <c r="B88" s="9" t="s">
        <v>337</v>
      </c>
      <c r="C88" s="5" t="s">
        <v>2</v>
      </c>
      <c r="D88" s="11" t="s">
        <v>240</v>
      </c>
      <c r="E88" s="10" t="s">
        <v>335</v>
      </c>
      <c r="F88" s="84" t="s">
        <v>397</v>
      </c>
      <c r="G88" s="10" t="s">
        <v>30</v>
      </c>
    </row>
    <row r="89" spans="1:7" ht="101.25" customHeight="1">
      <c r="A89" s="9"/>
      <c r="B89" s="9"/>
      <c r="C89" s="5" t="s">
        <v>2</v>
      </c>
      <c r="D89" s="11" t="s">
        <v>237</v>
      </c>
      <c r="E89" s="10" t="s">
        <v>335</v>
      </c>
      <c r="F89" s="84" t="s">
        <v>241</v>
      </c>
      <c r="G89" s="10" t="s">
        <v>32</v>
      </c>
    </row>
    <row r="90" spans="1:7" ht="86.25" customHeight="1">
      <c r="A90" s="9"/>
      <c r="B90" s="9"/>
      <c r="C90" s="5" t="s">
        <v>2</v>
      </c>
      <c r="D90" s="11" t="s">
        <v>239</v>
      </c>
      <c r="E90" s="10" t="s">
        <v>335</v>
      </c>
      <c r="F90" s="84" t="s">
        <v>242</v>
      </c>
      <c r="G90" s="10" t="s">
        <v>32</v>
      </c>
    </row>
    <row r="91" spans="1:7" ht="86.25" customHeight="1">
      <c r="A91" s="9"/>
      <c r="B91" s="9"/>
      <c r="C91" s="5" t="s">
        <v>2</v>
      </c>
      <c r="D91" s="11" t="s">
        <v>238</v>
      </c>
      <c r="E91" s="10" t="s">
        <v>335</v>
      </c>
      <c r="F91" s="84" t="s">
        <v>243</v>
      </c>
      <c r="G91" s="10" t="s">
        <v>33</v>
      </c>
    </row>
    <row r="92" spans="1:7" ht="32.25" customHeight="1">
      <c r="A92" s="9"/>
      <c r="B92" s="9"/>
      <c r="C92" s="5" t="s">
        <v>2</v>
      </c>
      <c r="D92" s="11" t="s">
        <v>234</v>
      </c>
      <c r="E92" s="10" t="s">
        <v>335</v>
      </c>
      <c r="F92" s="84" t="s">
        <v>232</v>
      </c>
      <c r="G92" s="10" t="s">
        <v>32</v>
      </c>
    </row>
    <row r="93" spans="1:7" ht="75">
      <c r="A93" s="21" t="s">
        <v>110</v>
      </c>
      <c r="B93" s="12" t="s">
        <v>337</v>
      </c>
      <c r="C93" s="5" t="s">
        <v>2</v>
      </c>
      <c r="D93" s="11" t="s">
        <v>233</v>
      </c>
      <c r="E93" s="10" t="s">
        <v>335</v>
      </c>
      <c r="F93" s="84" t="s">
        <v>187</v>
      </c>
      <c r="G93" s="5" t="s">
        <v>32</v>
      </c>
    </row>
    <row r="94" spans="1:7" ht="76.5" customHeight="1">
      <c r="A94" s="21"/>
      <c r="B94" s="12"/>
      <c r="C94" s="5" t="s">
        <v>2</v>
      </c>
      <c r="D94" s="9" t="s">
        <v>445</v>
      </c>
      <c r="E94" s="10"/>
      <c r="F94" s="9" t="s">
        <v>236</v>
      </c>
      <c r="G94" s="5" t="s">
        <v>32</v>
      </c>
    </row>
    <row r="95" spans="1:7" ht="60">
      <c r="A95" s="21" t="s">
        <v>111</v>
      </c>
      <c r="B95" s="78"/>
      <c r="C95" s="5" t="s">
        <v>2</v>
      </c>
      <c r="D95" s="9" t="s">
        <v>246</v>
      </c>
      <c r="E95" s="10"/>
      <c r="F95" s="20" t="s">
        <v>244</v>
      </c>
      <c r="G95" s="5" t="s">
        <v>32</v>
      </c>
    </row>
    <row r="96" spans="1:7" ht="30">
      <c r="A96" s="9"/>
      <c r="B96" s="9"/>
      <c r="C96" s="5" t="s">
        <v>2</v>
      </c>
      <c r="D96" s="9" t="s">
        <v>235</v>
      </c>
      <c r="E96" s="10"/>
      <c r="F96" s="9" t="s">
        <v>245</v>
      </c>
      <c r="G96" s="5" t="s">
        <v>32</v>
      </c>
    </row>
    <row r="97" spans="1:7" ht="99.75" customHeight="1">
      <c r="A97" s="20" t="s">
        <v>338</v>
      </c>
      <c r="B97" s="77"/>
      <c r="C97" s="5" t="s">
        <v>2</v>
      </c>
      <c r="D97" s="9" t="s">
        <v>0</v>
      </c>
      <c r="E97" s="10"/>
      <c r="F97" s="9" t="s">
        <v>441</v>
      </c>
      <c r="G97" s="10" t="s">
        <v>444</v>
      </c>
    </row>
    <row r="98" spans="1:7" ht="101.25" customHeight="1">
      <c r="A98" s="9"/>
      <c r="B98" s="8"/>
      <c r="C98" s="5" t="s">
        <v>2</v>
      </c>
      <c r="D98" s="9" t="s">
        <v>443</v>
      </c>
      <c r="E98" s="10"/>
      <c r="F98" s="9" t="s">
        <v>138</v>
      </c>
      <c r="G98" s="10" t="s">
        <v>444</v>
      </c>
    </row>
    <row r="99" spans="1:7" ht="65.25" customHeight="1">
      <c r="A99" s="9"/>
      <c r="B99" s="8"/>
      <c r="C99" s="5" t="s">
        <v>2</v>
      </c>
      <c r="D99" s="11" t="s">
        <v>328</v>
      </c>
      <c r="E99" s="10"/>
      <c r="F99" s="20" t="s">
        <v>187</v>
      </c>
      <c r="G99" s="10" t="s">
        <v>444</v>
      </c>
    </row>
    <row r="100" spans="1:7" ht="30">
      <c r="A100" s="9" t="s">
        <v>112</v>
      </c>
      <c r="B100" s="77"/>
      <c r="C100" s="5" t="s">
        <v>2</v>
      </c>
      <c r="D100" s="11" t="s">
        <v>450</v>
      </c>
      <c r="E100" s="10"/>
      <c r="F100" s="9" t="s">
        <v>441</v>
      </c>
      <c r="G100" s="5"/>
    </row>
    <row r="101" spans="1:7" ht="45">
      <c r="A101" s="9"/>
      <c r="B101" s="8"/>
      <c r="C101" s="10" t="s">
        <v>394</v>
      </c>
      <c r="D101" s="11" t="s">
        <v>446</v>
      </c>
      <c r="E101" s="10"/>
      <c r="F101" s="9"/>
      <c r="G101" s="10" t="s">
        <v>36</v>
      </c>
    </row>
    <row r="102" spans="1:7" ht="30">
      <c r="A102" s="9"/>
      <c r="B102" s="8"/>
      <c r="C102" s="5" t="s">
        <v>6</v>
      </c>
      <c r="D102" s="11" t="s">
        <v>447</v>
      </c>
      <c r="E102" s="10"/>
      <c r="F102" s="9"/>
      <c r="G102" s="5" t="s">
        <v>31</v>
      </c>
    </row>
    <row r="103" spans="1:7">
      <c r="A103" s="9"/>
      <c r="B103" s="8"/>
      <c r="C103" s="5" t="s">
        <v>6</v>
      </c>
      <c r="D103" s="11" t="s">
        <v>448</v>
      </c>
      <c r="E103" s="10"/>
      <c r="F103" s="9"/>
      <c r="G103" s="5" t="s">
        <v>31</v>
      </c>
    </row>
    <row r="104" spans="1:7" ht="33.75" customHeight="1">
      <c r="A104" s="9"/>
      <c r="B104" s="8"/>
      <c r="C104" s="5" t="s">
        <v>6</v>
      </c>
      <c r="D104" s="11" t="s">
        <v>449</v>
      </c>
      <c r="E104" s="10"/>
      <c r="F104" s="9"/>
      <c r="G104" s="5" t="s">
        <v>31</v>
      </c>
    </row>
    <row r="105" spans="1:7" ht="57" customHeight="1">
      <c r="A105" s="9"/>
      <c r="B105" s="8"/>
      <c r="C105" s="5" t="s">
        <v>6</v>
      </c>
      <c r="D105" s="11" t="s">
        <v>451</v>
      </c>
      <c r="E105" s="10"/>
      <c r="F105" s="9"/>
      <c r="G105" s="5" t="s">
        <v>31</v>
      </c>
    </row>
    <row r="106" spans="1:7" ht="57" customHeight="1">
      <c r="A106" s="9"/>
      <c r="B106" s="8"/>
      <c r="C106" s="5" t="s">
        <v>6</v>
      </c>
      <c r="D106" s="11" t="s">
        <v>452</v>
      </c>
      <c r="E106" s="10"/>
      <c r="F106" s="9"/>
      <c r="G106" s="5" t="s">
        <v>31</v>
      </c>
    </row>
    <row r="107" spans="1:7" ht="107.25" customHeight="1">
      <c r="A107" s="9" t="s">
        <v>113</v>
      </c>
      <c r="B107" s="80"/>
      <c r="C107" s="5" t="s">
        <v>2</v>
      </c>
      <c r="D107" s="11" t="s">
        <v>261</v>
      </c>
      <c r="E107" s="10"/>
      <c r="F107" s="9" t="s">
        <v>226</v>
      </c>
      <c r="G107" s="5" t="s">
        <v>32</v>
      </c>
    </row>
    <row r="108" spans="1:7" ht="30">
      <c r="A108" s="9"/>
      <c r="B108" s="8"/>
      <c r="C108" s="5" t="s">
        <v>6</v>
      </c>
      <c r="D108" s="11" t="s">
        <v>65</v>
      </c>
      <c r="E108" s="10"/>
      <c r="F108" s="9"/>
      <c r="G108" s="5" t="s">
        <v>31</v>
      </c>
    </row>
    <row r="109" spans="1:7" ht="147.75" customHeight="1">
      <c r="A109" s="9" t="s">
        <v>114</v>
      </c>
      <c r="B109" s="77"/>
      <c r="C109" s="5" t="s">
        <v>2</v>
      </c>
      <c r="D109" s="11" t="s">
        <v>442</v>
      </c>
      <c r="E109" s="10"/>
      <c r="F109" s="9" t="s">
        <v>441</v>
      </c>
      <c r="G109" s="10" t="s">
        <v>35</v>
      </c>
    </row>
    <row r="110" spans="1:7" ht="48.75" customHeight="1">
      <c r="A110" s="9"/>
      <c r="B110" s="8"/>
      <c r="C110" s="5" t="s">
        <v>2</v>
      </c>
      <c r="D110" s="11" t="s">
        <v>328</v>
      </c>
      <c r="E110" s="10"/>
      <c r="F110" s="9" t="s">
        <v>187</v>
      </c>
      <c r="G110" s="10" t="s">
        <v>35</v>
      </c>
    </row>
    <row r="111" spans="1:7" ht="80.25" customHeight="1">
      <c r="A111" s="20" t="s">
        <v>115</v>
      </c>
      <c r="B111" s="77"/>
      <c r="C111" s="5" t="s">
        <v>2</v>
      </c>
      <c r="D111" s="9" t="s">
        <v>439</v>
      </c>
      <c r="E111" s="10"/>
      <c r="F111" s="9" t="s">
        <v>138</v>
      </c>
      <c r="G111" s="5" t="s">
        <v>31</v>
      </c>
    </row>
    <row r="112" spans="1:7" ht="109.5" customHeight="1">
      <c r="A112" s="9"/>
      <c r="B112" s="8"/>
      <c r="C112" s="5" t="s">
        <v>2</v>
      </c>
      <c r="D112" s="3" t="s">
        <v>440</v>
      </c>
      <c r="E112" s="10"/>
      <c r="F112" s="9" t="s">
        <v>232</v>
      </c>
      <c r="G112" s="5" t="s">
        <v>31</v>
      </c>
    </row>
    <row r="113" spans="1:7" ht="84.75" customHeight="1">
      <c r="A113" s="9" t="s">
        <v>116</v>
      </c>
      <c r="B113" s="8" t="s">
        <v>337</v>
      </c>
      <c r="C113" s="5" t="s">
        <v>2</v>
      </c>
      <c r="D113" s="11" t="s">
        <v>262</v>
      </c>
      <c r="E113" s="10" t="s">
        <v>335</v>
      </c>
      <c r="F113" s="84" t="s">
        <v>396</v>
      </c>
      <c r="G113" s="5" t="s">
        <v>30</v>
      </c>
    </row>
    <row r="114" spans="1:7" ht="78" customHeight="1">
      <c r="A114" s="20" t="s">
        <v>498</v>
      </c>
      <c r="B114" s="77"/>
      <c r="C114" s="5" t="s">
        <v>2</v>
      </c>
      <c r="D114" s="9" t="s">
        <v>57</v>
      </c>
      <c r="E114" s="10"/>
      <c r="F114" s="9"/>
      <c r="G114" s="5" t="s">
        <v>30</v>
      </c>
    </row>
    <row r="115" spans="1:7" ht="78.75" customHeight="1">
      <c r="A115" s="20" t="s">
        <v>499</v>
      </c>
      <c r="B115" s="77"/>
      <c r="C115" s="5" t="s">
        <v>2</v>
      </c>
      <c r="D115" s="9" t="s">
        <v>58</v>
      </c>
      <c r="E115" s="10"/>
      <c r="F115" s="9"/>
      <c r="G115" s="5" t="s">
        <v>30</v>
      </c>
    </row>
    <row r="116" spans="1:7" ht="69" customHeight="1">
      <c r="A116" s="9" t="s">
        <v>263</v>
      </c>
      <c r="B116" s="77"/>
      <c r="C116" s="8" t="s">
        <v>2</v>
      </c>
      <c r="D116" s="11" t="s">
        <v>233</v>
      </c>
      <c r="E116" s="10"/>
      <c r="F116" s="20" t="s">
        <v>264</v>
      </c>
      <c r="G116" s="8" t="s">
        <v>29</v>
      </c>
    </row>
    <row r="117" spans="1:7">
      <c r="A117" s="9"/>
      <c r="B117" s="8"/>
      <c r="C117" s="5" t="s">
        <v>27</v>
      </c>
      <c r="D117" s="11" t="s">
        <v>14</v>
      </c>
      <c r="E117" s="10"/>
      <c r="F117" s="9"/>
      <c r="G117" s="5" t="s">
        <v>31</v>
      </c>
    </row>
    <row r="118" spans="1:7" ht="116.25" customHeight="1">
      <c r="A118" s="9"/>
      <c r="B118" s="8"/>
      <c r="C118" s="10" t="s">
        <v>343</v>
      </c>
      <c r="D118" s="11" t="s">
        <v>438</v>
      </c>
      <c r="E118" s="10"/>
      <c r="F118" s="9"/>
      <c r="G118" s="5" t="s">
        <v>31</v>
      </c>
    </row>
    <row r="119" spans="1:7" ht="45">
      <c r="A119" s="9"/>
      <c r="B119" s="8"/>
      <c r="C119" s="10" t="s">
        <v>343</v>
      </c>
      <c r="D119" s="11" t="s">
        <v>59</v>
      </c>
      <c r="E119" s="10"/>
      <c r="F119" s="9"/>
      <c r="G119" s="5" t="s">
        <v>31</v>
      </c>
    </row>
    <row r="120" spans="1:7" ht="72" customHeight="1">
      <c r="A120" s="20" t="s">
        <v>434</v>
      </c>
      <c r="B120" s="8"/>
      <c r="C120" s="8" t="s">
        <v>2</v>
      </c>
      <c r="D120" s="11" t="s">
        <v>436</v>
      </c>
      <c r="E120" s="10"/>
      <c r="F120" s="20" t="s">
        <v>232</v>
      </c>
      <c r="G120" s="5" t="s">
        <v>30</v>
      </c>
    </row>
    <row r="121" spans="1:7" ht="48.75" customHeight="1">
      <c r="A121" s="20"/>
      <c r="B121" s="8"/>
      <c r="C121" s="8" t="s">
        <v>2</v>
      </c>
      <c r="D121" s="11" t="s">
        <v>435</v>
      </c>
      <c r="E121" s="10"/>
      <c r="F121" s="20" t="s">
        <v>355</v>
      </c>
      <c r="G121" s="5" t="s">
        <v>30</v>
      </c>
    </row>
    <row r="122" spans="1:7" ht="88.5" customHeight="1">
      <c r="A122" s="20"/>
      <c r="B122" s="8"/>
      <c r="C122" s="9" t="s">
        <v>481</v>
      </c>
      <c r="D122" s="11" t="s">
        <v>437</v>
      </c>
      <c r="E122" s="10"/>
      <c r="F122" s="20" t="s">
        <v>232</v>
      </c>
      <c r="G122" s="5" t="s">
        <v>31</v>
      </c>
    </row>
    <row r="123" spans="1:7" ht="80.25" customHeight="1">
      <c r="A123" s="9" t="s">
        <v>265</v>
      </c>
      <c r="B123" s="77"/>
      <c r="C123" s="8" t="s">
        <v>2</v>
      </c>
      <c r="D123" s="11" t="s">
        <v>233</v>
      </c>
      <c r="E123" s="10"/>
      <c r="F123" s="20" t="s">
        <v>354</v>
      </c>
      <c r="G123" s="5" t="s">
        <v>30</v>
      </c>
    </row>
    <row r="124" spans="1:7" ht="80.25" customHeight="1">
      <c r="A124" s="9"/>
      <c r="B124" s="82"/>
      <c r="C124" s="10" t="s">
        <v>27</v>
      </c>
      <c r="D124" s="11" t="s">
        <v>344</v>
      </c>
      <c r="E124" s="10"/>
      <c r="F124" s="9" t="s">
        <v>427</v>
      </c>
      <c r="G124" s="5" t="s">
        <v>31</v>
      </c>
    </row>
    <row r="125" spans="1:7" ht="163.5" customHeight="1">
      <c r="A125" s="9"/>
      <c r="B125" s="8"/>
      <c r="C125" s="9" t="s">
        <v>481</v>
      </c>
      <c r="D125" s="11" t="s">
        <v>60</v>
      </c>
      <c r="E125" s="10"/>
      <c r="F125" s="9" t="s">
        <v>427</v>
      </c>
      <c r="G125" s="5" t="s">
        <v>31</v>
      </c>
    </row>
    <row r="126" spans="1:7" ht="76.5" customHeight="1">
      <c r="A126" s="9"/>
      <c r="B126" s="8"/>
      <c r="C126" s="9" t="s">
        <v>481</v>
      </c>
      <c r="D126" s="11" t="s">
        <v>17</v>
      </c>
      <c r="E126" s="10"/>
      <c r="F126" s="9" t="s">
        <v>232</v>
      </c>
      <c r="G126" s="5" t="s">
        <v>31</v>
      </c>
    </row>
    <row r="127" spans="1:7" ht="47.25" customHeight="1">
      <c r="A127" s="9" t="s">
        <v>266</v>
      </c>
      <c r="B127" s="77"/>
      <c r="C127" s="8" t="s">
        <v>2</v>
      </c>
      <c r="D127" s="11" t="s">
        <v>233</v>
      </c>
      <c r="E127" s="10"/>
      <c r="F127" s="20" t="s">
        <v>354</v>
      </c>
      <c r="G127" s="5" t="s">
        <v>30</v>
      </c>
    </row>
    <row r="128" spans="1:7" ht="47.25" customHeight="1">
      <c r="A128" s="9"/>
      <c r="B128" s="82"/>
      <c r="C128" s="10" t="s">
        <v>27</v>
      </c>
      <c r="D128" s="11" t="s">
        <v>344</v>
      </c>
      <c r="E128" s="10"/>
      <c r="F128" s="9" t="s">
        <v>426</v>
      </c>
      <c r="G128" s="5" t="s">
        <v>31</v>
      </c>
    </row>
    <row r="129" spans="1:7" ht="114" customHeight="1">
      <c r="A129" s="9"/>
      <c r="B129" s="8"/>
      <c r="C129" s="9" t="s">
        <v>481</v>
      </c>
      <c r="D129" s="11" t="s">
        <v>425</v>
      </c>
      <c r="E129" s="10"/>
      <c r="F129" s="9" t="s">
        <v>426</v>
      </c>
      <c r="G129" s="5" t="s">
        <v>31</v>
      </c>
    </row>
    <row r="130" spans="1:7" ht="70.5" customHeight="1">
      <c r="A130" s="9"/>
      <c r="B130" s="8"/>
      <c r="C130" s="9" t="s">
        <v>481</v>
      </c>
      <c r="D130" s="11" t="s">
        <v>18</v>
      </c>
      <c r="E130" s="10"/>
      <c r="F130" s="9" t="s">
        <v>232</v>
      </c>
      <c r="G130" s="5" t="s">
        <v>31</v>
      </c>
    </row>
    <row r="131" spans="1:7" ht="69.75" customHeight="1">
      <c r="A131" s="9" t="s">
        <v>117</v>
      </c>
      <c r="B131" s="77"/>
      <c r="C131" s="8" t="s">
        <v>2</v>
      </c>
      <c r="D131" s="11" t="s">
        <v>233</v>
      </c>
      <c r="E131" s="10"/>
      <c r="F131" s="9" t="s">
        <v>354</v>
      </c>
      <c r="G131" s="5" t="s">
        <v>30</v>
      </c>
    </row>
    <row r="132" spans="1:7" ht="69.75" customHeight="1">
      <c r="A132" s="9"/>
      <c r="B132" s="8"/>
      <c r="C132" s="10" t="s">
        <v>2</v>
      </c>
      <c r="D132" s="11" t="s">
        <v>344</v>
      </c>
      <c r="E132" s="10"/>
      <c r="F132" s="9" t="s">
        <v>326</v>
      </c>
      <c r="G132" s="5" t="s">
        <v>30</v>
      </c>
    </row>
    <row r="133" spans="1:7" ht="97.5" customHeight="1">
      <c r="A133" s="9"/>
      <c r="B133" s="8"/>
      <c r="C133" s="9" t="s">
        <v>481</v>
      </c>
      <c r="D133" s="11" t="s">
        <v>61</v>
      </c>
      <c r="E133" s="10"/>
      <c r="F133" s="9" t="s">
        <v>326</v>
      </c>
      <c r="G133" s="5" t="s">
        <v>31</v>
      </c>
    </row>
    <row r="134" spans="1:7" ht="75" customHeight="1">
      <c r="A134" s="9"/>
      <c r="B134" s="8"/>
      <c r="C134" s="9" t="s">
        <v>481</v>
      </c>
      <c r="D134" s="11" t="s">
        <v>19</v>
      </c>
      <c r="E134" s="10"/>
      <c r="F134" s="9" t="s">
        <v>232</v>
      </c>
      <c r="G134" s="5" t="s">
        <v>31</v>
      </c>
    </row>
    <row r="135" spans="1:7" ht="39" customHeight="1">
      <c r="A135" s="9" t="s">
        <v>118</v>
      </c>
      <c r="B135" s="77"/>
      <c r="C135" s="8" t="s">
        <v>2</v>
      </c>
      <c r="D135" s="11" t="s">
        <v>233</v>
      </c>
      <c r="E135" s="10"/>
      <c r="F135" s="20" t="s">
        <v>354</v>
      </c>
      <c r="G135" s="5" t="s">
        <v>30</v>
      </c>
    </row>
    <row r="136" spans="1:7" ht="56.25" customHeight="1">
      <c r="A136" s="9"/>
      <c r="B136" s="82"/>
      <c r="C136" s="10" t="s">
        <v>27</v>
      </c>
      <c r="D136" s="11" t="s">
        <v>344</v>
      </c>
      <c r="E136" s="10"/>
      <c r="F136" s="9" t="s">
        <v>480</v>
      </c>
      <c r="G136" s="5" t="s">
        <v>31</v>
      </c>
    </row>
    <row r="137" spans="1:7" ht="103.5" customHeight="1">
      <c r="A137" s="9"/>
      <c r="B137" s="8"/>
      <c r="C137" s="9" t="s">
        <v>481</v>
      </c>
      <c r="D137" s="11" t="s">
        <v>62</v>
      </c>
      <c r="E137" s="10"/>
      <c r="F137" s="9" t="s">
        <v>480</v>
      </c>
      <c r="G137" s="5" t="s">
        <v>31</v>
      </c>
    </row>
    <row r="138" spans="1:7" ht="81" customHeight="1">
      <c r="A138" s="9"/>
      <c r="B138" s="8"/>
      <c r="C138" s="9" t="s">
        <v>481</v>
      </c>
      <c r="D138" s="11" t="s">
        <v>66</v>
      </c>
      <c r="E138" s="10"/>
      <c r="F138" s="9"/>
      <c r="G138" s="5" t="s">
        <v>31</v>
      </c>
    </row>
    <row r="139" spans="1:7" ht="45">
      <c r="A139" s="9" t="s">
        <v>119</v>
      </c>
      <c r="B139" s="8" t="s">
        <v>337</v>
      </c>
      <c r="C139" s="5" t="s">
        <v>2</v>
      </c>
      <c r="D139" s="9" t="s">
        <v>327</v>
      </c>
      <c r="E139" s="10" t="s">
        <v>335</v>
      </c>
      <c r="F139" s="84" t="s">
        <v>140</v>
      </c>
      <c r="G139" s="5" t="s">
        <v>32</v>
      </c>
    </row>
    <row r="140" spans="1:7" ht="75">
      <c r="A140" s="9" t="s">
        <v>120</v>
      </c>
      <c r="B140" s="8" t="s">
        <v>337</v>
      </c>
      <c r="C140" s="5" t="s">
        <v>2</v>
      </c>
      <c r="D140" s="9" t="s">
        <v>20</v>
      </c>
      <c r="E140" s="10" t="s">
        <v>335</v>
      </c>
      <c r="F140" s="84" t="s">
        <v>355</v>
      </c>
      <c r="G140" s="5" t="s">
        <v>30</v>
      </c>
    </row>
    <row r="141" spans="1:7" ht="50.25" customHeight="1">
      <c r="A141" s="9" t="s">
        <v>121</v>
      </c>
      <c r="B141" s="77"/>
      <c r="C141" s="5" t="s">
        <v>2</v>
      </c>
      <c r="D141" s="3" t="s">
        <v>413</v>
      </c>
      <c r="E141" s="10"/>
      <c r="F141" s="9" t="s">
        <v>187</v>
      </c>
      <c r="G141" s="5" t="s">
        <v>32</v>
      </c>
    </row>
    <row r="142" spans="1:7" ht="71.25" customHeight="1">
      <c r="A142" s="9"/>
      <c r="B142" s="8"/>
      <c r="C142" s="5" t="s">
        <v>2</v>
      </c>
      <c r="D142" s="9" t="s">
        <v>22</v>
      </c>
      <c r="E142" s="76"/>
      <c r="F142" s="20" t="s">
        <v>403</v>
      </c>
      <c r="G142" s="5" t="s">
        <v>32</v>
      </c>
    </row>
    <row r="143" spans="1:7">
      <c r="A143" s="9"/>
      <c r="B143" s="8"/>
      <c r="C143" s="5" t="s">
        <v>6</v>
      </c>
      <c r="D143" s="11" t="s">
        <v>67</v>
      </c>
      <c r="E143" s="10"/>
      <c r="F143" s="9"/>
      <c r="G143" s="5" t="s">
        <v>31</v>
      </c>
    </row>
    <row r="144" spans="1:7" ht="48.75" customHeight="1">
      <c r="A144" s="9" t="s">
        <v>122</v>
      </c>
      <c r="B144" s="77"/>
      <c r="C144" s="5" t="s">
        <v>2</v>
      </c>
      <c r="D144" s="9" t="s">
        <v>23</v>
      </c>
      <c r="E144" s="10"/>
      <c r="F144" s="20" t="s">
        <v>403</v>
      </c>
      <c r="G144" s="5" t="s">
        <v>32</v>
      </c>
    </row>
    <row r="145" spans="1:7" ht="67.5" customHeight="1">
      <c r="A145" s="9"/>
      <c r="B145" s="8"/>
      <c r="C145" s="5" t="s">
        <v>2</v>
      </c>
      <c r="D145" s="9" t="s">
        <v>412</v>
      </c>
      <c r="E145" s="10"/>
      <c r="F145" s="20" t="s">
        <v>403</v>
      </c>
      <c r="G145" s="5" t="s">
        <v>32</v>
      </c>
    </row>
    <row r="146" spans="1:7" ht="30">
      <c r="A146" s="9"/>
      <c r="B146" s="8"/>
      <c r="C146" s="5" t="s">
        <v>2</v>
      </c>
      <c r="D146" s="9" t="s">
        <v>21</v>
      </c>
      <c r="E146" s="10"/>
      <c r="F146" s="9" t="s">
        <v>187</v>
      </c>
      <c r="G146" s="5" t="s">
        <v>32</v>
      </c>
    </row>
    <row r="147" spans="1:7" ht="75">
      <c r="A147" s="9" t="s">
        <v>123</v>
      </c>
      <c r="B147" s="77"/>
      <c r="C147" s="5" t="s">
        <v>2</v>
      </c>
      <c r="D147" s="9" t="s">
        <v>328</v>
      </c>
      <c r="E147" s="10"/>
      <c r="F147" s="9" t="s">
        <v>187</v>
      </c>
      <c r="G147" s="5" t="s">
        <v>32</v>
      </c>
    </row>
    <row r="148" spans="1:7">
      <c r="A148" s="9"/>
      <c r="B148" s="8"/>
      <c r="C148" s="5" t="s">
        <v>27</v>
      </c>
      <c r="D148" s="11" t="s">
        <v>24</v>
      </c>
      <c r="E148" s="10"/>
      <c r="F148" s="9" t="s">
        <v>232</v>
      </c>
      <c r="G148" s="5" t="s">
        <v>31</v>
      </c>
    </row>
    <row r="149" spans="1:7" ht="93.75" customHeight="1">
      <c r="A149" s="9"/>
      <c r="B149" s="8"/>
      <c r="C149" s="5" t="s">
        <v>6</v>
      </c>
      <c r="D149" s="11" t="s">
        <v>25</v>
      </c>
      <c r="E149" s="10"/>
      <c r="F149" s="9" t="s">
        <v>232</v>
      </c>
      <c r="G149" s="5" t="s">
        <v>31</v>
      </c>
    </row>
    <row r="150" spans="1:7" ht="67.5" customHeight="1">
      <c r="A150" s="9"/>
      <c r="B150" s="8"/>
      <c r="C150" s="5" t="s">
        <v>6</v>
      </c>
      <c r="D150" s="11" t="s">
        <v>407</v>
      </c>
      <c r="E150" s="10"/>
      <c r="F150" s="9" t="s">
        <v>232</v>
      </c>
      <c r="G150" s="5" t="s">
        <v>31</v>
      </c>
    </row>
    <row r="151" spans="1:7" ht="90" customHeight="1">
      <c r="A151" s="9" t="s">
        <v>124</v>
      </c>
      <c r="B151" s="77"/>
      <c r="C151" s="5" t="s">
        <v>2</v>
      </c>
      <c r="D151" s="9" t="s">
        <v>328</v>
      </c>
      <c r="E151" s="10"/>
      <c r="F151" s="9" t="s">
        <v>187</v>
      </c>
      <c r="G151" s="5" t="s">
        <v>32</v>
      </c>
    </row>
    <row r="152" spans="1:7" ht="54.75" customHeight="1">
      <c r="A152" s="9"/>
      <c r="B152" s="8"/>
      <c r="C152" s="5" t="s">
        <v>27</v>
      </c>
      <c r="D152" s="11" t="s">
        <v>24</v>
      </c>
      <c r="E152" s="10"/>
      <c r="F152" s="9" t="s">
        <v>232</v>
      </c>
      <c r="G152" s="5" t="s">
        <v>31</v>
      </c>
    </row>
    <row r="153" spans="1:7" ht="88.5" customHeight="1">
      <c r="A153" s="9"/>
      <c r="B153" s="8"/>
      <c r="C153" s="5" t="s">
        <v>6</v>
      </c>
      <c r="D153" s="9" t="s">
        <v>409</v>
      </c>
      <c r="E153" s="10"/>
      <c r="F153" s="9"/>
      <c r="G153" s="5" t="s">
        <v>31</v>
      </c>
    </row>
    <row r="154" spans="1:7" ht="111.75" customHeight="1">
      <c r="A154" s="9"/>
      <c r="B154" s="8"/>
      <c r="C154" s="5" t="s">
        <v>6</v>
      </c>
      <c r="D154" s="9" t="s">
        <v>408</v>
      </c>
      <c r="E154" s="10"/>
      <c r="F154" s="9"/>
      <c r="G154" s="5" t="s">
        <v>31</v>
      </c>
    </row>
    <row r="155" spans="1:7" ht="105" customHeight="1">
      <c r="A155" s="9"/>
      <c r="B155" s="8"/>
      <c r="C155" s="5" t="s">
        <v>6</v>
      </c>
      <c r="D155" s="9" t="s">
        <v>410</v>
      </c>
      <c r="E155" s="10"/>
      <c r="F155" s="9"/>
      <c r="G155" s="5" t="s">
        <v>31</v>
      </c>
    </row>
    <row r="156" spans="1:7" ht="73.5" customHeight="1">
      <c r="A156" s="9"/>
      <c r="B156" s="8"/>
      <c r="C156" s="5" t="s">
        <v>6</v>
      </c>
      <c r="D156" s="9" t="s">
        <v>411</v>
      </c>
      <c r="E156" s="10"/>
      <c r="F156" s="9"/>
      <c r="G156" s="5" t="s">
        <v>31</v>
      </c>
    </row>
    <row r="157" spans="1:7" ht="84.75" customHeight="1">
      <c r="A157" s="9" t="s">
        <v>125</v>
      </c>
      <c r="B157" s="77"/>
      <c r="C157" s="5" t="s">
        <v>2</v>
      </c>
      <c r="D157" s="9" t="s">
        <v>328</v>
      </c>
      <c r="E157" s="10"/>
      <c r="F157" s="20" t="s">
        <v>355</v>
      </c>
      <c r="G157" s="5" t="s">
        <v>30</v>
      </c>
    </row>
    <row r="158" spans="1:7" ht="84.75" customHeight="1">
      <c r="A158" s="9"/>
      <c r="B158" s="82"/>
      <c r="C158" s="9" t="s">
        <v>481</v>
      </c>
      <c r="D158" s="9" t="s">
        <v>484</v>
      </c>
      <c r="E158" s="10"/>
      <c r="F158" s="20"/>
      <c r="G158" s="5" t="s">
        <v>31</v>
      </c>
    </row>
    <row r="159" spans="1:7" ht="72.75" customHeight="1">
      <c r="A159" s="9"/>
      <c r="B159" s="8"/>
      <c r="C159" s="9" t="s">
        <v>481</v>
      </c>
      <c r="D159" s="11" t="s">
        <v>406</v>
      </c>
      <c r="E159" s="10"/>
      <c r="F159" s="9"/>
      <c r="G159" s="5" t="s">
        <v>31</v>
      </c>
    </row>
    <row r="160" spans="1:7" ht="65.25" customHeight="1">
      <c r="A160" s="9" t="s">
        <v>126</v>
      </c>
      <c r="B160" s="77"/>
      <c r="C160" s="5" t="s">
        <v>2</v>
      </c>
      <c r="D160" s="9" t="s">
        <v>328</v>
      </c>
      <c r="E160" s="10"/>
      <c r="F160" s="20" t="s">
        <v>187</v>
      </c>
      <c r="G160" s="5" t="s">
        <v>30</v>
      </c>
    </row>
    <row r="161" spans="1:7" ht="65.25" customHeight="1">
      <c r="A161" s="9"/>
      <c r="B161" s="82"/>
      <c r="C161" s="9" t="s">
        <v>481</v>
      </c>
      <c r="D161" s="9" t="s">
        <v>484</v>
      </c>
      <c r="E161" s="10"/>
      <c r="F161" s="20"/>
      <c r="G161" s="5" t="s">
        <v>31</v>
      </c>
    </row>
    <row r="162" spans="1:7" ht="79.5" customHeight="1">
      <c r="A162" s="9"/>
      <c r="B162" s="8"/>
      <c r="C162" s="9" t="s">
        <v>481</v>
      </c>
      <c r="D162" s="11" t="s">
        <v>406</v>
      </c>
      <c r="E162" s="10"/>
      <c r="F162" s="9"/>
      <c r="G162" s="5" t="s">
        <v>31</v>
      </c>
    </row>
    <row r="163" spans="1:7" ht="62.25" customHeight="1">
      <c r="A163" s="9" t="s">
        <v>500</v>
      </c>
      <c r="B163" s="77"/>
      <c r="C163" s="5" t="s">
        <v>2</v>
      </c>
      <c r="D163" s="9" t="s">
        <v>328</v>
      </c>
      <c r="E163" s="10"/>
      <c r="F163" s="20" t="s">
        <v>187</v>
      </c>
      <c r="G163" s="5" t="s">
        <v>30</v>
      </c>
    </row>
    <row r="164" spans="1:7" ht="71.25" customHeight="1">
      <c r="A164" s="9"/>
      <c r="B164" s="8"/>
      <c r="C164" s="9" t="s">
        <v>481</v>
      </c>
      <c r="D164" s="11" t="s">
        <v>406</v>
      </c>
      <c r="E164" s="10"/>
      <c r="F164" s="9"/>
      <c r="G164" s="5" t="s">
        <v>31</v>
      </c>
    </row>
    <row r="165" spans="1:7" ht="112.5" customHeight="1">
      <c r="A165" s="9" t="s">
        <v>127</v>
      </c>
      <c r="B165" s="77"/>
      <c r="C165" s="5" t="s">
        <v>2</v>
      </c>
      <c r="D165" s="9" t="s">
        <v>328</v>
      </c>
      <c r="E165" s="10"/>
      <c r="F165" s="20" t="s">
        <v>187</v>
      </c>
      <c r="G165" s="5" t="s">
        <v>30</v>
      </c>
    </row>
    <row r="166" spans="1:7" ht="74.25" customHeight="1">
      <c r="A166" s="9"/>
      <c r="B166" s="8"/>
      <c r="C166" s="9" t="s">
        <v>481</v>
      </c>
      <c r="D166" s="11" t="s">
        <v>406</v>
      </c>
      <c r="E166" s="10"/>
      <c r="F166" s="9"/>
      <c r="G166" s="5" t="s">
        <v>31</v>
      </c>
    </row>
    <row r="167" spans="1:7" ht="60">
      <c r="A167" s="9" t="s">
        <v>128</v>
      </c>
      <c r="B167" s="77"/>
      <c r="C167" s="5" t="s">
        <v>2</v>
      </c>
      <c r="D167" s="9" t="s">
        <v>329</v>
      </c>
      <c r="E167" s="10"/>
      <c r="F167" s="20" t="s">
        <v>355</v>
      </c>
      <c r="G167" s="5" t="s">
        <v>30</v>
      </c>
    </row>
    <row r="168" spans="1:7" ht="146.25" customHeight="1">
      <c r="A168" s="9"/>
      <c r="B168" s="8"/>
      <c r="C168" s="5" t="s">
        <v>2</v>
      </c>
      <c r="D168" s="11" t="s">
        <v>330</v>
      </c>
      <c r="E168" s="10"/>
      <c r="F168" s="20" t="s">
        <v>395</v>
      </c>
      <c r="G168" s="10" t="s">
        <v>37</v>
      </c>
    </row>
    <row r="169" spans="1:7" ht="72.75" customHeight="1">
      <c r="A169" s="9"/>
      <c r="B169" s="8"/>
      <c r="C169" s="5" t="s">
        <v>2</v>
      </c>
      <c r="D169" s="9" t="s">
        <v>1</v>
      </c>
      <c r="E169" s="10"/>
      <c r="F169" s="9" t="s">
        <v>187</v>
      </c>
      <c r="G169" s="10" t="s">
        <v>37</v>
      </c>
    </row>
    <row r="170" spans="1:7" ht="123.75" customHeight="1">
      <c r="A170" s="9"/>
      <c r="B170" s="8"/>
      <c r="C170" s="5" t="s">
        <v>2</v>
      </c>
      <c r="D170" s="9" t="s">
        <v>87</v>
      </c>
      <c r="E170" s="10"/>
      <c r="F170" s="9" t="s">
        <v>401</v>
      </c>
      <c r="G170" s="10" t="s">
        <v>37</v>
      </c>
    </row>
    <row r="171" spans="1:7" ht="60">
      <c r="A171" s="9" t="s">
        <v>129</v>
      </c>
      <c r="B171" s="77"/>
      <c r="C171" s="5" t="s">
        <v>2</v>
      </c>
      <c r="D171" s="11" t="s">
        <v>28</v>
      </c>
      <c r="E171" s="10"/>
      <c r="F171" s="9" t="s">
        <v>232</v>
      </c>
      <c r="G171" s="5" t="s">
        <v>33</v>
      </c>
    </row>
    <row r="172" spans="1:7" ht="30">
      <c r="A172" s="9"/>
      <c r="B172" s="8"/>
      <c r="C172" s="5" t="s">
        <v>2</v>
      </c>
      <c r="D172" s="11" t="s">
        <v>38</v>
      </c>
      <c r="E172" s="10"/>
      <c r="F172" s="9" t="s">
        <v>138</v>
      </c>
      <c r="G172" s="5" t="s">
        <v>33</v>
      </c>
    </row>
    <row r="173" spans="1:7" ht="45">
      <c r="A173" s="9"/>
      <c r="B173" s="8"/>
      <c r="C173" s="5" t="s">
        <v>2</v>
      </c>
      <c r="D173" s="11" t="s">
        <v>39</v>
      </c>
      <c r="E173" s="10"/>
      <c r="F173" s="9" t="s">
        <v>138</v>
      </c>
      <c r="G173" s="5" t="s">
        <v>33</v>
      </c>
    </row>
    <row r="174" spans="1:7" ht="60">
      <c r="A174" s="9" t="s">
        <v>130</v>
      </c>
      <c r="B174" s="77"/>
      <c r="C174" s="5" t="s">
        <v>2</v>
      </c>
      <c r="D174" s="11" t="s">
        <v>40</v>
      </c>
      <c r="E174" s="10"/>
      <c r="F174" s="9" t="s">
        <v>232</v>
      </c>
      <c r="G174" s="5" t="s">
        <v>32</v>
      </c>
    </row>
    <row r="175" spans="1:7" ht="30">
      <c r="A175" s="9"/>
      <c r="B175" s="8"/>
      <c r="C175" s="5" t="s">
        <v>2</v>
      </c>
      <c r="D175" s="11" t="s">
        <v>41</v>
      </c>
      <c r="E175" s="10"/>
      <c r="F175" s="9" t="s">
        <v>138</v>
      </c>
      <c r="G175" s="5" t="s">
        <v>32</v>
      </c>
    </row>
    <row r="176" spans="1:7" ht="45">
      <c r="A176" s="9"/>
      <c r="B176" s="8"/>
      <c r="C176" s="5" t="s">
        <v>2</v>
      </c>
      <c r="D176" s="11" t="s">
        <v>42</v>
      </c>
      <c r="E176" s="10"/>
      <c r="F176" s="9" t="s">
        <v>138</v>
      </c>
      <c r="G176" s="5" t="s">
        <v>32</v>
      </c>
    </row>
    <row r="177" spans="1:7" ht="72.75" customHeight="1">
      <c r="A177" s="9" t="s">
        <v>131</v>
      </c>
      <c r="B177" s="77"/>
      <c r="C177" s="5" t="s">
        <v>2</v>
      </c>
      <c r="D177" s="11" t="s">
        <v>44</v>
      </c>
      <c r="E177" s="10"/>
      <c r="F177" s="20" t="s">
        <v>402</v>
      </c>
      <c r="G177" s="5" t="s">
        <v>32</v>
      </c>
    </row>
    <row r="178" spans="1:7" ht="80.25" customHeight="1">
      <c r="A178" s="9"/>
      <c r="B178" s="8"/>
      <c r="C178" s="5" t="s">
        <v>2</v>
      </c>
      <c r="D178" s="11" t="s">
        <v>43</v>
      </c>
      <c r="E178" s="10"/>
      <c r="F178" s="20" t="s">
        <v>403</v>
      </c>
      <c r="G178" s="5" t="s">
        <v>32</v>
      </c>
    </row>
    <row r="179" spans="1:7" ht="125.25" customHeight="1">
      <c r="A179" s="20" t="s">
        <v>132</v>
      </c>
      <c r="B179" s="77"/>
      <c r="C179" s="5" t="s">
        <v>2</v>
      </c>
      <c r="D179" s="11" t="s">
        <v>404</v>
      </c>
      <c r="E179" s="10"/>
      <c r="F179" s="9" t="s">
        <v>138</v>
      </c>
      <c r="G179" s="5" t="s">
        <v>32</v>
      </c>
    </row>
    <row r="180" spans="1:7" ht="69" customHeight="1">
      <c r="A180" s="9"/>
      <c r="B180" s="8"/>
      <c r="C180" s="5" t="s">
        <v>2</v>
      </c>
      <c r="D180" s="9" t="s">
        <v>405</v>
      </c>
      <c r="E180" s="10"/>
      <c r="F180" s="9" t="s">
        <v>187</v>
      </c>
      <c r="G180" s="5" t="s">
        <v>32</v>
      </c>
    </row>
    <row r="181" spans="1:7" ht="107.25" customHeight="1">
      <c r="A181" s="20" t="s">
        <v>133</v>
      </c>
      <c r="B181" s="77"/>
      <c r="C181" s="5" t="s">
        <v>2</v>
      </c>
      <c r="D181" s="11" t="s">
        <v>399</v>
      </c>
      <c r="E181" s="10"/>
      <c r="F181" s="9" t="s">
        <v>232</v>
      </c>
      <c r="G181" s="5" t="s">
        <v>30</v>
      </c>
    </row>
    <row r="182" spans="1:7" ht="27.75" customHeight="1">
      <c r="A182" s="9"/>
      <c r="B182" s="8"/>
      <c r="C182" s="5" t="s">
        <v>2</v>
      </c>
      <c r="D182" s="11" t="s">
        <v>501</v>
      </c>
      <c r="E182" s="10"/>
      <c r="F182" s="9" t="s">
        <v>232</v>
      </c>
      <c r="G182" s="5" t="s">
        <v>33</v>
      </c>
    </row>
    <row r="183" spans="1:7" ht="33.75" customHeight="1">
      <c r="A183" s="9"/>
      <c r="B183" s="8"/>
      <c r="C183" s="5" t="s">
        <v>2</v>
      </c>
      <c r="D183" s="11" t="s">
        <v>502</v>
      </c>
      <c r="E183" s="10"/>
      <c r="F183" s="9" t="s">
        <v>232</v>
      </c>
      <c r="G183" s="5" t="s">
        <v>33</v>
      </c>
    </row>
    <row r="184" spans="1:7" ht="63" customHeight="1">
      <c r="A184" s="9"/>
      <c r="B184" s="8"/>
      <c r="C184" s="5" t="s">
        <v>2</v>
      </c>
      <c r="D184" s="11" t="s">
        <v>13</v>
      </c>
      <c r="E184" s="10"/>
      <c r="F184" s="9" t="s">
        <v>138</v>
      </c>
      <c r="G184" s="5" t="s">
        <v>30</v>
      </c>
    </row>
    <row r="185" spans="1:7" ht="66" customHeight="1">
      <c r="A185" s="9"/>
      <c r="B185" s="8"/>
      <c r="C185" s="5" t="s">
        <v>2</v>
      </c>
      <c r="D185" s="11" t="s">
        <v>88</v>
      </c>
      <c r="E185" s="10"/>
      <c r="F185" s="9" t="s">
        <v>187</v>
      </c>
      <c r="G185" s="5" t="s">
        <v>30</v>
      </c>
    </row>
    <row r="186" spans="1:7" ht="58.5" customHeight="1">
      <c r="A186" s="9"/>
      <c r="B186" s="8"/>
      <c r="C186" s="5" t="s">
        <v>6</v>
      </c>
      <c r="D186" s="11" t="s">
        <v>398</v>
      </c>
      <c r="E186" s="10"/>
      <c r="F186" s="9" t="s">
        <v>232</v>
      </c>
      <c r="G186" s="5" t="s">
        <v>31</v>
      </c>
    </row>
    <row r="187" spans="1:7" ht="108.75" customHeight="1">
      <c r="A187" s="9" t="s">
        <v>134</v>
      </c>
      <c r="B187" s="77"/>
      <c r="C187" s="5" t="s">
        <v>2</v>
      </c>
      <c r="D187" s="11" t="s">
        <v>12</v>
      </c>
      <c r="E187" s="10"/>
      <c r="F187" s="9" t="s">
        <v>232</v>
      </c>
      <c r="G187" s="5" t="s">
        <v>30</v>
      </c>
    </row>
    <row r="188" spans="1:7" ht="45">
      <c r="A188" s="9"/>
      <c r="B188" s="8"/>
      <c r="C188" s="5" t="s">
        <v>2</v>
      </c>
      <c r="D188" s="11" t="s">
        <v>13</v>
      </c>
      <c r="E188" s="10"/>
      <c r="F188" s="9" t="s">
        <v>138</v>
      </c>
      <c r="G188" s="5" t="s">
        <v>30</v>
      </c>
    </row>
    <row r="189" spans="1:7" ht="82.5" customHeight="1">
      <c r="A189" s="9"/>
      <c r="B189" s="8"/>
      <c r="C189" s="5" t="s">
        <v>2</v>
      </c>
      <c r="D189" s="11" t="s">
        <v>15</v>
      </c>
      <c r="E189" s="10"/>
      <c r="F189" s="9" t="s">
        <v>400</v>
      </c>
      <c r="G189" s="5" t="s">
        <v>30</v>
      </c>
    </row>
    <row r="190" spans="1:7" ht="142.5" customHeight="1">
      <c r="A190" s="9" t="s">
        <v>331</v>
      </c>
      <c r="B190" s="77"/>
      <c r="C190" s="5" t="s">
        <v>2</v>
      </c>
      <c r="D190" s="11" t="s">
        <v>11</v>
      </c>
      <c r="E190" s="10"/>
      <c r="F190" s="20" t="s">
        <v>395</v>
      </c>
      <c r="G190" s="5"/>
    </row>
    <row r="191" spans="1:7" ht="69" customHeight="1">
      <c r="A191" s="9" t="s">
        <v>332</v>
      </c>
      <c r="B191" s="77">
        <v>1</v>
      </c>
      <c r="C191" s="5" t="s">
        <v>2</v>
      </c>
      <c r="D191" s="11" t="s">
        <v>347</v>
      </c>
      <c r="E191" s="10" t="s">
        <v>335</v>
      </c>
      <c r="F191" s="20" t="s">
        <v>349</v>
      </c>
      <c r="G191" s="5" t="s">
        <v>30</v>
      </c>
    </row>
    <row r="192" spans="1:7">
      <c r="A192" s="9"/>
      <c r="B192" s="77"/>
      <c r="C192" s="5" t="s">
        <v>27</v>
      </c>
      <c r="D192" s="11" t="s">
        <v>348</v>
      </c>
      <c r="E192" s="10" t="s">
        <v>335</v>
      </c>
      <c r="F192" s="9"/>
      <c r="G192" s="5"/>
    </row>
  </sheetData>
  <protectedRanges>
    <protectedRange password="CBFF" sqref="F22 F24:F25 F29 F44:F45 F47 F51 D93:E93 D12:E12 D98:E110 D13:D16 D17:E17 D18:F19 D24:D25 D20:E23 D11 E11:E16 D113:D115 E111:E115 D111 D94:D97 D4:E10 D64:E81 E24:E32 D27:D32 D78:D92 D33:E63 E78:E97 D116:E192" name="description"/>
    <protectedRange password="CBFF" sqref="C132 C128 C124 C136 C117:C119 C139:C157 C160 C163 C165 C167:C192 C4:C63 C64:C115" name="Due At"/>
  </protectedRanges>
  <customSheetViews>
    <customSheetView guid="{120E5818-E819-4556-99B3-B6BEBC31A8EB}" scale="50" showPageBreaks="1" fitToPage="1" printArea="1" showRuler="0">
      <pane xSplit="1" ySplit="1" topLeftCell="B17" activePane="bottomRight" state="frozen"/>
      <selection pane="bottomRight"/>
      <rowBreaks count="10" manualBreakCount="10">
        <brk id="1" max="5" man="1"/>
        <brk id="24" max="5" man="1"/>
        <brk id="41" max="6" man="1"/>
        <brk id="42" max="6" man="1"/>
        <brk id="43" max="16383" man="1"/>
        <brk id="44" max="6" man="1"/>
        <brk id="48" max="6" man="1"/>
        <brk id="49" max="6" man="1"/>
        <brk id="53" max="5" man="1"/>
        <brk id="101" max="6" man="1"/>
      </rowBreaks>
      <colBreaks count="3" manualBreakCount="3">
        <brk id="1" max="87" man="1"/>
        <brk id="2" max="87" man="1"/>
        <brk id="6" max="87" man="1"/>
      </colBreaks>
      <pageMargins left="0.5" right="0.5" top="1" bottom="1" header="0.5" footer="0.5"/>
      <printOptions horizontalCentered="1" gridLines="1"/>
      <pageSetup scale="51" fitToHeight="3" orientation="landscape" horizontalDpi="96" r:id="rId1"/>
      <headerFooter alignWithMargins="0">
        <oddHeader>&amp;LRanger Barracks Complex
Hunter Army Airfield, GA&amp;C
&amp;16BARRACKS&amp;RConcept Design Submittal
December  20, 2002</oddHeader>
        <oddFooter>&amp;CPage &amp;P of &amp;N</oddFooter>
      </headerFooter>
    </customSheetView>
    <customSheetView guid="{FFA98EFF-7EC8-4A2C-B883-E78711665B22}" showPageBreaks="1" fitToPage="1" printArea="1" showRuler="0">
      <pane xSplit="1" ySplit="1" topLeftCell="B56" activePane="bottomRight" state="frozen"/>
      <selection pane="bottomRight" activeCell="G68" sqref="G68"/>
      <rowBreaks count="8" manualBreakCount="8">
        <brk id="1" max="5" man="1"/>
        <brk id="26" max="5" man="1"/>
        <brk id="41" max="16383" man="1"/>
        <brk id="42" max="5" man="1"/>
        <brk id="44" max="6" man="1"/>
        <brk id="45" max="6" man="1"/>
        <brk id="49" max="5" man="1"/>
        <brk id="89" max="5" man="1"/>
      </rowBreaks>
      <colBreaks count="3" manualBreakCount="3">
        <brk id="1" max="87" man="1"/>
        <brk id="2" max="87" man="1"/>
        <brk id="6" max="87" man="1"/>
      </colBreaks>
      <pageMargins left="0.53" right="0.37" top="0.81" bottom="0.5" header="0.32" footer="0"/>
      <printOptions gridLines="1"/>
      <pageSetup fitToHeight="2" orientation="portrait" horizontalDpi="96" r:id="rId2"/>
      <headerFooter alignWithMargins="0">
        <oddHeader>&amp;LRanger Barracks
Concept Submittal&amp;C
BARRACKS
SPIRIT SUMMARY TABLE&amp;RHunter Army Airfield, GA
December  9, 2002</oddHeader>
        <oddFooter>&amp;CAppendix XX
Page &amp;P of &amp;N</oddFooter>
      </headerFooter>
    </customSheetView>
    <customSheetView guid="{C25906D1-5D9D-11D4-8A8C-0050DABD5DC4}" showPageBreaks="1" fitToPage="1" printArea="1" showRuler="0">
      <pane xSplit="1" ySplit="1" topLeftCell="B23" activePane="bottomRight" state="frozen"/>
      <selection pane="bottomRight" activeCell="B1" sqref="B1"/>
      <pageMargins left="0.53" right="0.37" top="0.81" bottom="0" header="0.82" footer="0"/>
      <printOptions gridLines="1"/>
      <pageSetup scale="67" orientation="landscape" horizontalDpi="96" r:id="rId3"/>
      <headerFooter alignWithMargins="0"/>
    </customSheetView>
    <customSheetView guid="{3806209D-5E80-11D4-8B21-0050DA053C1B}" fitToPage="1" showRuler="0">
      <pane xSplit="1" ySplit="1" topLeftCell="B64" activePane="bottomRight" state="frozen"/>
      <selection pane="bottomRight" activeCell="W26" sqref="W26"/>
      <pageMargins left="0.53" right="0.37" top="0.81" bottom="0" header="0.82" footer="0"/>
      <printOptions gridLines="1"/>
      <pageSetup scale="67" orientation="landscape" horizontalDpi="96" r:id="rId4"/>
      <headerFooter alignWithMargins="0"/>
    </customSheetView>
    <customSheetView guid="{8BED1B8F-6FC9-11D4-8B73-00A0C99D93F1}" fitToPage="1" showRuler="0">
      <pane xSplit="1" ySplit="1" topLeftCell="B2" activePane="bottomRight" state="frozen"/>
      <selection pane="bottomRight" activeCell="AD31" sqref="AD31"/>
      <pageMargins left="0.53" right="0.37" top="0.81" bottom="0" header="0.82" footer="0"/>
      <printOptions gridLines="1"/>
      <pageSetup scale="67" orientation="landscape" horizontalDpi="96" r:id="rId5"/>
      <headerFooter alignWithMargins="0"/>
    </customSheetView>
    <customSheetView guid="{57F33696-5BF7-11D4-8B46-00A0C99D93D2}" showPageBreaks="1" fitToPage="1" printArea="1" showRuler="0">
      <pane xSplit="1" ySplit="1" topLeftCell="B2" activePane="bottomRight" state="frozen"/>
      <selection pane="bottomRight" activeCell="D13" sqref="D13"/>
      <pageMargins left="0.53" right="0.37" top="0.81" bottom="0" header="0.82" footer="0"/>
      <printOptions gridLines="1"/>
      <pageSetup scale="67" orientation="landscape" horizontalDpi="96" r:id="rId6"/>
      <headerFooter alignWithMargins="0"/>
    </customSheetView>
    <customSheetView guid="{A021E3E3-DB3A-11D4-AFC1-00500471FBC6}" showPageBreaks="1" fitToPage="1" printArea="1" showRuler="0">
      <pane xSplit="1" ySplit="1" topLeftCell="B2" activePane="bottomRight" state="frozen"/>
      <selection pane="bottomRight" activeCell="A9" sqref="A9"/>
      <pageMargins left="0.53" right="0.37" top="0.81" bottom="0" header="0.82" footer="0"/>
      <printOptions gridLines="1"/>
      <pageSetup paperSize="256" scale="67" orientation="landscape" r:id="rId7"/>
      <headerFooter alignWithMargins="0">
        <oddFooter>&amp;CSection 01020 Appendix A-1&amp;R(Revised by Amendment No. 0009)</oddFooter>
      </headerFooter>
    </customSheetView>
    <customSheetView guid="{4848B011-9BAE-11D4-8B36-00A0C9AB0535}" showPageBreaks="1" fitToPage="1" printArea="1" showRuler="0">
      <pane xSplit="1" ySplit="1" topLeftCell="C2" activePane="bottomRight" state="frozen"/>
      <selection pane="bottomRight" activeCell="A36" sqref="A36"/>
      <pageMargins left="0.53" right="0.37" top="0.81" bottom="0" header="0.82" footer="0"/>
      <printOptions gridLines="1"/>
      <pageSetup paperSize="256" scale="87" orientation="landscape" r:id="rId8"/>
      <headerFooter alignWithMargins="0">
        <oddFooter>&amp;CSection 01020 AppendixD-1</oddFooter>
      </headerFooter>
    </customSheetView>
    <customSheetView guid="{288F0EE7-8818-11D4-AD70-00A0C99AF9E6}" showPageBreaks="1" printArea="1" showRuler="0">
      <pane xSplit="1" ySplit="1" topLeftCell="B2" activePane="bottomRight" state="frozen"/>
      <selection pane="bottomRight" sqref="A1:F91"/>
      <pageMargins left="0.53" right="0.37" top="0.81" bottom="0.94" header="0.82" footer="0.56999999999999995"/>
      <printOptions gridLines="1"/>
      <pageSetup orientation="portrait" r:id="rId9"/>
      <headerFooter alignWithMargins="0">
        <oddFooter>&amp;C01010 Appendix D-Page &amp;P</oddFooter>
      </headerFooter>
    </customSheetView>
    <customSheetView guid="{6C95118B-FC4F-45D8-80FD-482E8496A3C6}" fitToPage="1" showRuler="0">
      <pane xSplit="1" ySplit="1" topLeftCell="B17" activePane="bottomRight" state="frozen"/>
      <selection pane="bottomRight" activeCell="O24" sqref="A1:IV65536"/>
      <rowBreaks count="7" manualBreakCount="7">
        <brk id="1" max="5" man="1"/>
        <brk id="25" max="5" man="1"/>
        <brk id="40" max="16383" man="1"/>
        <brk id="41" max="5" man="1"/>
        <brk id="44" max="5" man="1"/>
        <brk id="48" max="5" man="1"/>
        <brk id="88" max="5" man="1"/>
      </rowBreaks>
      <colBreaks count="3" manualBreakCount="3">
        <brk id="1" max="87" man="1"/>
        <brk id="2" max="87" man="1"/>
        <brk id="5" max="87" man="1"/>
      </colBreaks>
      <pageMargins left="0.53" right="0.37" top="0.81" bottom="0.5" header="0.32" footer="0"/>
      <printOptions gridLines="1"/>
      <pageSetup fitToHeight="2" orientation="portrait" horizontalDpi="96" r:id="rId10"/>
      <headerFooter alignWithMargins="0">
        <oddHeader>&amp;LInsert Project Name Here&amp;C
APPENDIX XX
SPIRIT SUMMARY TABLE&amp;RInsert Installation Name Here</oddHeader>
        <oddFooter>&amp;CExhibit A-14-1
Page &amp;P of &amp;N</oddFooter>
      </headerFooter>
    </customSheetView>
    <customSheetView guid="{61604C85-90BC-11D5-8BE1-00A0C99DBB3E}" showPageBreaks="1" fitToPage="1" printArea="1" showRuler="0">
      <pane xSplit="1" ySplit="1" topLeftCell="B81" activePane="bottomRight" state="frozen"/>
      <selection pane="bottomRight" activeCell="G1" sqref="G1"/>
      <rowBreaks count="9" manualBreakCount="9">
        <brk id="1" max="5" man="1"/>
        <brk id="26" max="5" man="1"/>
        <brk id="41" max="16383" man="1"/>
        <brk id="42" max="5" man="1"/>
        <brk id="44" max="6" man="1"/>
        <brk id="45" max="6" man="1"/>
        <brk id="47" max="6" man="1"/>
        <brk id="49" max="5" man="1"/>
        <brk id="89" max="5" man="1"/>
      </rowBreaks>
      <colBreaks count="3" manualBreakCount="3">
        <brk id="1" max="87" man="1"/>
        <brk id="2" max="87" man="1"/>
        <brk id="6" max="87" man="1"/>
      </colBreaks>
      <pageMargins left="0.53" right="0.37" top="0.81" bottom="0.5" header="0.32" footer="0"/>
      <printOptions gridLines="1"/>
      <pageSetup fitToHeight="2" orientation="portrait" horizontalDpi="96" r:id="rId11"/>
      <headerFooter alignWithMargins="0">
        <oddHeader>&amp;LRanger Barracks
Concept Submittal&amp;C
BARRACKS
SPIRIT SUMMARY TABLE&amp;RHunter Army Airfield, GA
December  9, 2002</oddHeader>
        <oddFooter>&amp;CAppendix XX
Page &amp;P of &amp;N</oddFooter>
      </headerFooter>
    </customSheetView>
    <customSheetView guid="{518DB9B2-A2A5-4E17-8414-DA2C87215AD3}" fitToPage="1" showRuler="0">
      <pane xSplit="1" ySplit="1" topLeftCell="B2" activePane="bottomRight" state="frozen"/>
      <selection pane="bottomRight" activeCell="F91" sqref="F91"/>
      <rowBreaks count="8" manualBreakCount="8">
        <brk id="1" max="5" man="1"/>
        <brk id="26" max="5" man="1"/>
        <brk id="41" max="16383" man="1"/>
        <brk id="42" max="5" man="1"/>
        <brk id="44" max="6" man="1"/>
        <brk id="45" max="6" man="1"/>
        <brk id="49" max="5" man="1"/>
        <brk id="89" max="5" man="1"/>
      </rowBreaks>
      <colBreaks count="3" manualBreakCount="3">
        <brk id="1" max="87" man="1"/>
        <brk id="2" max="87" man="1"/>
        <brk id="6" max="87" man="1"/>
      </colBreaks>
      <pageMargins left="0.53" right="0.37" top="0.81" bottom="0.5" header="0.32" footer="0"/>
      <printOptions gridLines="1"/>
      <pageSetup fitToHeight="2" orientation="portrait" horizontalDpi="96" r:id="rId12"/>
      <headerFooter alignWithMargins="0">
        <oddHeader>&amp;LRanger Barracks
Concept Submittal&amp;C
BARRACKS
SPIRIT SUMMARY TABLE&amp;RHunter Army Airfield, GA
December  9, 2002</oddHeader>
        <oddFooter>&amp;CAppendix XX
Page &amp;P of &amp;N</oddFooter>
      </headerFooter>
    </customSheetView>
    <customSheetView guid="{A9509F86-95EB-42B3-B8D8-A40DFB11AB93}" scale="50" fitToPage="1" showRuler="0">
      <pane xSplit="1" ySplit="1" topLeftCell="B17" activePane="bottomRight" state="frozen"/>
      <selection pane="bottomRight"/>
      <rowBreaks count="9" manualBreakCount="9">
        <brk id="1" max="5" man="1"/>
        <brk id="24" max="5" man="1"/>
        <brk id="41" max="6" man="1"/>
        <brk id="43" max="16383" man="1"/>
        <brk id="44" max="6" man="1"/>
        <brk id="48" max="6" man="1"/>
        <brk id="49" max="6" man="1"/>
        <brk id="53" max="5" man="1"/>
        <brk id="101" max="6" man="1"/>
      </rowBreaks>
      <colBreaks count="3" manualBreakCount="3">
        <brk id="1" max="87" man="1"/>
        <brk id="2" max="87" man="1"/>
        <brk id="6" max="87" man="1"/>
      </colBreaks>
      <pageMargins left="0.5" right="0.5" top="1" bottom="1" header="0.5" footer="0.5"/>
      <printOptions horizontalCentered="1" gridLines="1"/>
      <pageSetup scale="51" fitToHeight="3" orientation="landscape" horizontalDpi="96" r:id="rId13"/>
      <headerFooter alignWithMargins="0">
        <oddHeader>&amp;LRanger Barracks Complex
Hunter Army Airfield, GA&amp;C
&amp;16BARRACKS&amp;RConcept Design Submittal
December  20, 2002</oddHeader>
        <oddFooter>&amp;CPage &amp;P of &amp;N</oddFooter>
      </headerFooter>
    </customSheetView>
  </customSheetViews>
  <mergeCells count="11">
    <mergeCell ref="B8:G8"/>
    <mergeCell ref="B9:G9"/>
    <mergeCell ref="B10:G10"/>
    <mergeCell ref="A1:G1"/>
    <mergeCell ref="B11:G11"/>
    <mergeCell ref="B7:G7"/>
    <mergeCell ref="B4:G4"/>
    <mergeCell ref="B5:G5"/>
    <mergeCell ref="B2:G2"/>
    <mergeCell ref="B3:G3"/>
    <mergeCell ref="B6:G6"/>
  </mergeCells>
  <phoneticPr fontId="0" type="noConversion"/>
  <printOptions horizontalCentered="1" gridLines="1"/>
  <pageMargins left="0.5" right="0.5" top="0.41" bottom="0.36" header="0.17" footer="0.17"/>
  <pageSetup scale="57" fitToHeight="12" orientation="portrait" horizontalDpi="96" r:id="rId14"/>
  <headerFooter alignWithMargins="0">
    <oddFooter xml:space="preserve">&amp;LAPR 2011&amp;RV3 Page &amp;P of &amp;N </oddFooter>
  </headerFooter>
  <rowBreaks count="4" manualBreakCount="4">
    <brk id="108" max="16383" man="1"/>
    <brk id="110" max="6" man="1"/>
    <brk id="112" max="6" man="1"/>
    <brk id="113" max="6" man="1"/>
  </rowBreaks>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C24" sqref="C24"/>
    </sheetView>
  </sheetViews>
  <sheetFormatPr defaultRowHeight="12.75"/>
  <sheetData>
    <row r="1" spans="1:7">
      <c r="A1" s="22" t="s">
        <v>364</v>
      </c>
    </row>
    <row r="2" spans="1:7">
      <c r="A2" s="111" t="s">
        <v>149</v>
      </c>
      <c r="B2" s="112"/>
      <c r="C2" s="112"/>
      <c r="D2" s="112"/>
      <c r="E2" s="112"/>
      <c r="F2" s="112"/>
      <c r="G2" s="112"/>
    </row>
    <row r="3" spans="1:7">
      <c r="A3" s="22"/>
    </row>
    <row r="4" spans="1:7">
      <c r="A4" s="22" t="s">
        <v>365</v>
      </c>
      <c r="G4" s="25">
        <v>0</v>
      </c>
    </row>
    <row r="5" spans="1:7">
      <c r="A5" s="22" t="s">
        <v>366</v>
      </c>
      <c r="G5" s="25">
        <v>0</v>
      </c>
    </row>
    <row r="6" spans="1:7">
      <c r="A6" s="22" t="s">
        <v>367</v>
      </c>
      <c r="G6" s="25">
        <v>0</v>
      </c>
    </row>
    <row r="7" spans="1:7">
      <c r="A7" s="22"/>
    </row>
    <row r="8" spans="1:7">
      <c r="A8" s="22" t="s">
        <v>368</v>
      </c>
      <c r="G8">
        <f>0.05*(SUM(G4:G5))</f>
        <v>0</v>
      </c>
    </row>
    <row r="9" spans="1:7">
      <c r="A9" s="22" t="s">
        <v>369</v>
      </c>
      <c r="G9" s="25"/>
    </row>
    <row r="10" spans="1:7">
      <c r="A10" s="22" t="s">
        <v>370</v>
      </c>
      <c r="G10">
        <f>0.15*G6</f>
        <v>0</v>
      </c>
    </row>
    <row r="11" spans="1:7">
      <c r="A11" s="22" t="s">
        <v>371</v>
      </c>
      <c r="G11" s="25"/>
    </row>
    <row r="13" spans="1:7">
      <c r="A13" s="22" t="s">
        <v>372</v>
      </c>
      <c r="G13" s="86">
        <f>0.005*G4</f>
        <v>0</v>
      </c>
    </row>
    <row r="14" spans="1:7">
      <c r="A14" s="22" t="s">
        <v>373</v>
      </c>
      <c r="G14" s="25"/>
    </row>
    <row r="16" spans="1:7">
      <c r="A16" s="111" t="s">
        <v>374</v>
      </c>
      <c r="B16" s="112"/>
      <c r="C16" s="112"/>
      <c r="D16" s="112"/>
      <c r="E16" s="112"/>
      <c r="F16" s="112"/>
      <c r="G16" s="112"/>
    </row>
  </sheetData>
  <mergeCells count="2">
    <mergeCell ref="A2:G2"/>
    <mergeCell ref="A16:G1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3"/>
  <sheetViews>
    <sheetView workbookViewId="0">
      <selection activeCell="A16" sqref="A16"/>
    </sheetView>
  </sheetViews>
  <sheetFormatPr defaultRowHeight="12.75"/>
  <sheetData>
    <row r="1" spans="1:8">
      <c r="A1" s="22" t="s">
        <v>375</v>
      </c>
    </row>
    <row r="2" spans="1:8">
      <c r="A2" s="111" t="s">
        <v>149</v>
      </c>
      <c r="B2" s="112"/>
      <c r="C2" s="112"/>
      <c r="D2" s="112"/>
      <c r="E2" s="112"/>
      <c r="F2" s="112"/>
    </row>
    <row r="3" spans="1:8">
      <c r="A3" s="22" t="s">
        <v>376</v>
      </c>
    </row>
    <row r="4" spans="1:8">
      <c r="A4" s="22" t="s">
        <v>377</v>
      </c>
      <c r="H4" s="25"/>
    </row>
    <row r="5" spans="1:8">
      <c r="A5" s="22" t="s">
        <v>378</v>
      </c>
      <c r="H5" s="25">
        <v>0</v>
      </c>
    </row>
    <row r="6" spans="1:8">
      <c r="A6" s="22"/>
    </row>
    <row r="7" spans="1:8">
      <c r="A7" s="102" t="s">
        <v>487</v>
      </c>
    </row>
    <row r="8" spans="1:8">
      <c r="A8" s="22" t="s">
        <v>379</v>
      </c>
      <c r="H8">
        <f>0.05*H5</f>
        <v>0</v>
      </c>
    </row>
    <row r="9" spans="1:8">
      <c r="A9" s="22" t="s">
        <v>380</v>
      </c>
      <c r="H9" s="25">
        <v>0</v>
      </c>
    </row>
    <row r="10" spans="1:8">
      <c r="A10" s="22" t="s">
        <v>381</v>
      </c>
      <c r="H10" s="83" t="e">
        <f>H9/H5</f>
        <v>#DIV/0!</v>
      </c>
    </row>
    <row r="11" spans="1:8">
      <c r="A11" s="111" t="s">
        <v>382</v>
      </c>
      <c r="B11" s="112"/>
      <c r="C11" s="112"/>
      <c r="D11" s="112"/>
      <c r="E11" s="112"/>
      <c r="F11" s="112"/>
    </row>
    <row r="13" spans="1:8">
      <c r="A13" s="102" t="s">
        <v>488</v>
      </c>
    </row>
    <row r="14" spans="1:8">
      <c r="A14" s="22" t="s">
        <v>383</v>
      </c>
      <c r="H14">
        <f>0.03*H5</f>
        <v>0</v>
      </c>
    </row>
    <row r="15" spans="1:8">
      <c r="A15" s="22" t="s">
        <v>384</v>
      </c>
      <c r="H15" s="25">
        <v>0</v>
      </c>
    </row>
    <row r="16" spans="1:8">
      <c r="A16" s="22" t="s">
        <v>385</v>
      </c>
      <c r="H16" s="83" t="e">
        <f>H15/H5</f>
        <v>#DIV/0!</v>
      </c>
    </row>
    <row r="17" spans="1:8">
      <c r="A17" s="111" t="s">
        <v>386</v>
      </c>
      <c r="B17" s="112"/>
      <c r="C17" s="112"/>
      <c r="D17" s="112"/>
      <c r="E17" s="112"/>
      <c r="F17" s="112"/>
    </row>
    <row r="19" spans="1:8">
      <c r="A19" s="22" t="s">
        <v>387</v>
      </c>
    </row>
    <row r="20" spans="1:8">
      <c r="A20" s="22" t="s">
        <v>379</v>
      </c>
      <c r="H20">
        <f>0.05*H5</f>
        <v>0</v>
      </c>
    </row>
    <row r="21" spans="1:8">
      <c r="A21" s="22" t="s">
        <v>380</v>
      </c>
      <c r="H21" s="25">
        <v>0</v>
      </c>
    </row>
    <row r="22" spans="1:8">
      <c r="A22" s="22" t="s">
        <v>381</v>
      </c>
      <c r="H22" s="83" t="e">
        <f>H21/H5</f>
        <v>#DIV/0!</v>
      </c>
    </row>
    <row r="23" spans="1:8" ht="25.5" customHeight="1">
      <c r="A23" s="111" t="s">
        <v>388</v>
      </c>
      <c r="B23" s="112"/>
      <c r="C23" s="112"/>
      <c r="D23" s="112"/>
      <c r="E23" s="112"/>
      <c r="F23" s="112"/>
    </row>
  </sheetData>
  <mergeCells count="4">
    <mergeCell ref="A2:F2"/>
    <mergeCell ref="A11:F11"/>
    <mergeCell ref="A17:F17"/>
    <mergeCell ref="A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0"/>
  <sheetViews>
    <sheetView workbookViewId="0">
      <selection activeCell="I17" sqref="I17"/>
    </sheetView>
  </sheetViews>
  <sheetFormatPr defaultRowHeight="12.75"/>
  <sheetData>
    <row r="1" spans="1:9">
      <c r="A1" t="s">
        <v>168</v>
      </c>
    </row>
    <row r="3" spans="1:9">
      <c r="A3" s="22" t="s">
        <v>345</v>
      </c>
      <c r="I3" s="25">
        <v>200</v>
      </c>
    </row>
    <row r="4" spans="1:9">
      <c r="A4" t="s">
        <v>171</v>
      </c>
      <c r="I4" s="25">
        <v>0</v>
      </c>
    </row>
    <row r="5" spans="1:9">
      <c r="A5" t="s">
        <v>170</v>
      </c>
      <c r="I5" s="25">
        <v>0</v>
      </c>
    </row>
    <row r="6" spans="1:9">
      <c r="A6" t="s">
        <v>172</v>
      </c>
      <c r="I6" s="25">
        <v>0</v>
      </c>
    </row>
    <row r="7" spans="1:9">
      <c r="A7" t="s">
        <v>173</v>
      </c>
      <c r="I7" s="25">
        <v>0</v>
      </c>
    </row>
    <row r="8" spans="1:9">
      <c r="A8" t="s">
        <v>174</v>
      </c>
      <c r="I8" s="25">
        <v>200</v>
      </c>
    </row>
    <row r="9" spans="1:9">
      <c r="A9" t="s">
        <v>175</v>
      </c>
      <c r="I9">
        <f>SUM(I4:I8)</f>
        <v>200</v>
      </c>
    </row>
    <row r="10" spans="1:9">
      <c r="A10" t="s">
        <v>167</v>
      </c>
      <c r="I10" s="83">
        <f>I9/I3</f>
        <v>1</v>
      </c>
    </row>
    <row r="13" spans="1:9">
      <c r="A13" t="s">
        <v>181</v>
      </c>
    </row>
    <row r="14" spans="1:9">
      <c r="A14" t="s">
        <v>169</v>
      </c>
      <c r="I14" s="25">
        <v>200</v>
      </c>
    </row>
    <row r="15" spans="1:9">
      <c r="A15" t="s">
        <v>176</v>
      </c>
      <c r="I15" s="25">
        <v>0</v>
      </c>
    </row>
    <row r="16" spans="1:9">
      <c r="A16" t="s">
        <v>177</v>
      </c>
      <c r="I16" s="25">
        <v>200</v>
      </c>
    </row>
    <row r="17" spans="1:9">
      <c r="A17" s="22" t="s">
        <v>346</v>
      </c>
      <c r="I17">
        <f>SUM(I15:I16)</f>
        <v>200</v>
      </c>
    </row>
    <row r="18" spans="1:9">
      <c r="A18" t="s">
        <v>178</v>
      </c>
      <c r="I18" s="83">
        <f>I17/I14</f>
        <v>1</v>
      </c>
    </row>
    <row r="19" spans="1:9">
      <c r="A19" t="s">
        <v>180</v>
      </c>
      <c r="I19" s="25">
        <v>0</v>
      </c>
    </row>
    <row r="20" spans="1:9">
      <c r="A20" t="s">
        <v>179</v>
      </c>
      <c r="I20" s="83">
        <f>I19/I14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30"/>
  <sheetViews>
    <sheetView topLeftCell="A3" workbookViewId="0">
      <selection activeCell="I19" sqref="I19"/>
    </sheetView>
  </sheetViews>
  <sheetFormatPr defaultRowHeight="12.75"/>
  <cols>
    <col min="6" max="6" width="9.7109375" customWidth="1"/>
  </cols>
  <sheetData>
    <row r="1" spans="1:12">
      <c r="A1" t="s">
        <v>189</v>
      </c>
    </row>
    <row r="2" spans="1:12">
      <c r="A2" s="93" t="s">
        <v>453</v>
      </c>
    </row>
    <row r="3" spans="1:12">
      <c r="A3" s="23"/>
      <c r="B3" s="24" t="s">
        <v>190</v>
      </c>
      <c r="C3" s="24" t="s">
        <v>191</v>
      </c>
      <c r="D3" s="24" t="s">
        <v>192</v>
      </c>
    </row>
    <row r="4" spans="1:12">
      <c r="A4" s="24" t="s">
        <v>193</v>
      </c>
      <c r="B4" s="25">
        <v>34</v>
      </c>
      <c r="C4" s="25"/>
      <c r="D4" s="25"/>
    </row>
    <row r="5" spans="1:12">
      <c r="A5" s="24" t="s">
        <v>194</v>
      </c>
      <c r="B5" s="25">
        <v>8</v>
      </c>
      <c r="C5" s="25"/>
      <c r="D5" s="25"/>
    </row>
    <row r="7" spans="1:12" ht="60">
      <c r="A7" s="26" t="s">
        <v>195</v>
      </c>
      <c r="B7" s="26" t="s">
        <v>196</v>
      </c>
      <c r="C7" s="26" t="s">
        <v>197</v>
      </c>
      <c r="D7" s="26" t="s">
        <v>198</v>
      </c>
      <c r="E7" s="26" t="s">
        <v>199</v>
      </c>
      <c r="F7" s="26" t="s">
        <v>200</v>
      </c>
      <c r="G7" s="26" t="s">
        <v>201</v>
      </c>
      <c r="H7" s="26" t="s">
        <v>350</v>
      </c>
      <c r="I7" s="26" t="s">
        <v>202</v>
      </c>
      <c r="J7" s="26" t="s">
        <v>351</v>
      </c>
      <c r="K7" s="26" t="s">
        <v>203</v>
      </c>
      <c r="L7" s="26" t="s">
        <v>204</v>
      </c>
    </row>
    <row r="8" spans="1:12">
      <c r="A8" s="24" t="s">
        <v>205</v>
      </c>
      <c r="B8" s="25">
        <v>47</v>
      </c>
      <c r="C8" s="25">
        <v>0</v>
      </c>
      <c r="D8" s="25">
        <v>0</v>
      </c>
      <c r="E8" s="24">
        <f t="shared" ref="E8:E13" si="0">SUM(B8,C8,D8)</f>
        <v>47</v>
      </c>
      <c r="F8" s="25">
        <v>365</v>
      </c>
      <c r="G8" s="25">
        <v>1.6</v>
      </c>
      <c r="H8" s="23" t="s">
        <v>206</v>
      </c>
      <c r="I8" s="25">
        <v>1.1000000000000001</v>
      </c>
      <c r="J8" s="23" t="s">
        <v>206</v>
      </c>
      <c r="K8" s="24">
        <f t="shared" ref="K8:K13" si="1">E8*F8*G8</f>
        <v>27448</v>
      </c>
      <c r="L8" s="24">
        <f t="shared" ref="L8:L13" si="2">E8*F8*I8</f>
        <v>18870.5</v>
      </c>
    </row>
    <row r="9" spans="1:12">
      <c r="A9" s="24" t="s">
        <v>207</v>
      </c>
      <c r="B9" s="25">
        <v>11.8</v>
      </c>
      <c r="C9" s="25">
        <v>0</v>
      </c>
      <c r="D9" s="25">
        <v>0</v>
      </c>
      <c r="E9" s="24">
        <f t="shared" si="0"/>
        <v>11.8</v>
      </c>
      <c r="F9" s="25">
        <v>365</v>
      </c>
      <c r="G9" s="25">
        <v>1.6</v>
      </c>
      <c r="H9" s="23" t="s">
        <v>206</v>
      </c>
      <c r="I9" s="25">
        <v>1.1000000000000001</v>
      </c>
      <c r="J9" s="23" t="s">
        <v>206</v>
      </c>
      <c r="K9" s="24">
        <f t="shared" si="1"/>
        <v>6891.2000000000007</v>
      </c>
      <c r="L9" s="24">
        <f t="shared" si="2"/>
        <v>4737.7000000000007</v>
      </c>
    </row>
    <row r="10" spans="1:12">
      <c r="A10" s="24" t="s">
        <v>208</v>
      </c>
      <c r="B10" s="25">
        <v>67.2</v>
      </c>
      <c r="C10" s="25">
        <v>0</v>
      </c>
      <c r="D10" s="25">
        <v>0</v>
      </c>
      <c r="E10" s="24">
        <f t="shared" si="0"/>
        <v>67.2</v>
      </c>
      <c r="F10" s="25">
        <v>365</v>
      </c>
      <c r="G10" s="25">
        <v>1</v>
      </c>
      <c r="H10" s="23" t="s">
        <v>206</v>
      </c>
      <c r="I10" s="25">
        <v>0.5</v>
      </c>
      <c r="J10" s="23" t="s">
        <v>206</v>
      </c>
      <c r="K10" s="24">
        <f t="shared" si="1"/>
        <v>24528</v>
      </c>
      <c r="L10" s="24">
        <f t="shared" si="2"/>
        <v>12264</v>
      </c>
    </row>
    <row r="11" spans="1:12">
      <c r="A11" s="24" t="s">
        <v>209</v>
      </c>
      <c r="B11" s="25">
        <v>126</v>
      </c>
      <c r="C11" s="25">
        <v>0</v>
      </c>
      <c r="D11" s="25">
        <v>0</v>
      </c>
      <c r="E11" s="24">
        <f t="shared" si="0"/>
        <v>126</v>
      </c>
      <c r="F11" s="25">
        <v>365</v>
      </c>
      <c r="G11" s="25">
        <v>0.5</v>
      </c>
      <c r="H11" s="25">
        <v>15</v>
      </c>
      <c r="I11" s="25">
        <v>0.5</v>
      </c>
      <c r="J11" s="25">
        <v>15</v>
      </c>
      <c r="K11" s="24">
        <f>(E11*F11*G11)/(60/H11)</f>
        <v>5748.75</v>
      </c>
      <c r="L11" s="24">
        <f>(E11*F11*I11)/(60/J11)</f>
        <v>5748.75</v>
      </c>
    </row>
    <row r="12" spans="1:12">
      <c r="A12" s="24" t="s">
        <v>210</v>
      </c>
      <c r="B12" s="25">
        <v>0</v>
      </c>
      <c r="C12" s="25">
        <v>0</v>
      </c>
      <c r="D12" s="25">
        <v>0</v>
      </c>
      <c r="E12" s="24">
        <f t="shared" si="0"/>
        <v>0</v>
      </c>
      <c r="F12" s="25"/>
      <c r="G12" s="25"/>
      <c r="H12" s="25"/>
      <c r="I12" s="25"/>
      <c r="J12" s="25"/>
      <c r="K12" s="24">
        <f t="shared" si="1"/>
        <v>0</v>
      </c>
      <c r="L12" s="24">
        <f t="shared" si="2"/>
        <v>0</v>
      </c>
    </row>
    <row r="13" spans="1:12">
      <c r="A13" s="24" t="s">
        <v>211</v>
      </c>
      <c r="B13" s="25">
        <v>0</v>
      </c>
      <c r="C13" s="25">
        <v>0</v>
      </c>
      <c r="D13" s="25">
        <v>0</v>
      </c>
      <c r="E13" s="24">
        <f t="shared" si="0"/>
        <v>0</v>
      </c>
      <c r="F13" s="25"/>
      <c r="G13" s="25"/>
      <c r="H13" s="25"/>
      <c r="I13" s="25"/>
      <c r="J13" s="25"/>
      <c r="K13" s="24">
        <f t="shared" si="1"/>
        <v>0</v>
      </c>
      <c r="L13" s="24">
        <f t="shared" si="2"/>
        <v>0</v>
      </c>
    </row>
    <row r="15" spans="1:12">
      <c r="A15" t="s">
        <v>212</v>
      </c>
      <c r="K15" s="24">
        <f>SUM(K8, K9, K10,K11,K12, K13)</f>
        <v>64615.95</v>
      </c>
    </row>
    <row r="16" spans="1:12">
      <c r="A16" t="s">
        <v>213</v>
      </c>
      <c r="L16" s="24">
        <f>SUM(L8, L9,L10, L11,L12,L13)</f>
        <v>41620.949999999997</v>
      </c>
    </row>
    <row r="17" spans="1:12">
      <c r="A17" t="s">
        <v>214</v>
      </c>
      <c r="L17" s="85">
        <f>1-(L16/K15)</f>
        <v>0.35587188612099641</v>
      </c>
    </row>
    <row r="18" spans="1:12">
      <c r="L18" s="27"/>
    </row>
    <row r="19" spans="1:12">
      <c r="A19" t="s">
        <v>215</v>
      </c>
      <c r="K19" s="24">
        <f>SUM(K8, K9, K10)</f>
        <v>58867.199999999997</v>
      </c>
    </row>
    <row r="20" spans="1:12">
      <c r="A20" t="s">
        <v>216</v>
      </c>
      <c r="L20" s="24">
        <f>SUM(L8, L9,L10)</f>
        <v>35872.199999999997</v>
      </c>
    </row>
    <row r="21" spans="1:12">
      <c r="A21" t="s">
        <v>217</v>
      </c>
      <c r="L21" s="85">
        <f>1-(L20/K19)</f>
        <v>0.390625</v>
      </c>
    </row>
    <row r="22" spans="1:12">
      <c r="L22" s="28"/>
    </row>
    <row r="23" spans="1:12" ht="51" customHeight="1">
      <c r="A23" s="113" t="s">
        <v>352</v>
      </c>
      <c r="B23" s="114"/>
      <c r="C23" s="114"/>
      <c r="D23" s="114"/>
      <c r="E23" s="114"/>
      <c r="F23" s="114"/>
      <c r="G23" s="114"/>
      <c r="H23" s="114"/>
      <c r="I23" s="114"/>
      <c r="J23" s="114"/>
      <c r="K23" s="114"/>
      <c r="L23" s="114"/>
    </row>
    <row r="25" spans="1:12">
      <c r="A25" t="s">
        <v>219</v>
      </c>
    </row>
    <row r="26" spans="1:12">
      <c r="A26" t="s">
        <v>220</v>
      </c>
    </row>
    <row r="27" spans="1:12">
      <c r="A27" t="s">
        <v>221</v>
      </c>
    </row>
    <row r="28" spans="1:12">
      <c r="A28" t="s">
        <v>222</v>
      </c>
    </row>
    <row r="29" spans="1:12">
      <c r="A29" t="s">
        <v>223</v>
      </c>
    </row>
    <row r="30" spans="1:12">
      <c r="A30" t="s">
        <v>224</v>
      </c>
    </row>
  </sheetData>
  <mergeCells count="1">
    <mergeCell ref="A23:L23"/>
  </mergeCells>
  <pageMargins left="0.7" right="0.7" top="0.75" bottom="0.75" header="0.3" footer="0.3"/>
  <pageSetup orientation="portrait" r:id="rId1"/>
  <ignoredErrors>
    <ignoredError sqref="K11:L11" formula="1"/>
  </ignoredErrors>
</worksheet>
</file>

<file path=xl/worksheets/sheet6.xml><?xml version="1.0" encoding="utf-8"?>
<worksheet xmlns="http://schemas.openxmlformats.org/spreadsheetml/2006/main" xmlns:r="http://schemas.openxmlformats.org/officeDocument/2006/relationships">
  <dimension ref="A1:M25"/>
  <sheetViews>
    <sheetView workbookViewId="0">
      <selection activeCell="H5" sqref="H5"/>
    </sheetView>
  </sheetViews>
  <sheetFormatPr defaultRowHeight="12.75"/>
  <cols>
    <col min="1" max="1" width="15" customWidth="1"/>
    <col min="3" max="4" width="19.140625" customWidth="1"/>
    <col min="5" max="5" width="15.7109375" customWidth="1"/>
    <col min="6" max="7" width="12.140625" customWidth="1"/>
    <col min="8" max="8" width="10.28515625" customWidth="1"/>
  </cols>
  <sheetData>
    <row r="1" spans="1:13">
      <c r="A1" s="22" t="s">
        <v>247</v>
      </c>
    </row>
    <row r="2" spans="1:13">
      <c r="A2" s="22" t="s">
        <v>149</v>
      </c>
    </row>
    <row r="4" spans="1:13" ht="89.25">
      <c r="A4" s="35" t="s">
        <v>248</v>
      </c>
      <c r="B4" s="35" t="s">
        <v>249</v>
      </c>
      <c r="C4" s="35" t="s">
        <v>251</v>
      </c>
      <c r="D4" s="35" t="s">
        <v>255</v>
      </c>
      <c r="E4" s="35" t="s">
        <v>252</v>
      </c>
      <c r="F4" s="35" t="s">
        <v>260</v>
      </c>
      <c r="G4" s="35" t="s">
        <v>256</v>
      </c>
      <c r="H4" s="35" t="s">
        <v>250</v>
      </c>
      <c r="I4" s="30"/>
      <c r="J4" s="30"/>
      <c r="K4" s="30"/>
      <c r="L4" s="30"/>
      <c r="M4" s="30"/>
    </row>
    <row r="5" spans="1:13">
      <c r="A5" s="32" t="s">
        <v>253</v>
      </c>
      <c r="B5" s="25">
        <v>80</v>
      </c>
      <c r="C5" s="25">
        <v>100</v>
      </c>
      <c r="D5" s="25">
        <v>20</v>
      </c>
      <c r="E5" s="25">
        <v>50</v>
      </c>
      <c r="F5" s="24">
        <f>B5*(SUM(C5:D5))</f>
        <v>9600</v>
      </c>
      <c r="G5" s="24">
        <f>B5*(SUM(D5:E5))</f>
        <v>5600</v>
      </c>
      <c r="H5" s="33">
        <f>(G5/F5)</f>
        <v>0.58333333333333337</v>
      </c>
    </row>
    <row r="6" spans="1:13">
      <c r="A6" s="32" t="s">
        <v>254</v>
      </c>
      <c r="B6" s="25">
        <v>60</v>
      </c>
      <c r="C6" s="25">
        <v>500</v>
      </c>
      <c r="D6" s="25">
        <v>20</v>
      </c>
      <c r="E6" s="25">
        <v>200</v>
      </c>
      <c r="F6" s="24">
        <f>B6*(SUM(C6:D6))</f>
        <v>31200</v>
      </c>
      <c r="G6" s="24">
        <f>B6*(SUM(D6:E6))</f>
        <v>13200</v>
      </c>
      <c r="H6" s="33">
        <f>(G6/F6)</f>
        <v>0.42307692307692307</v>
      </c>
    </row>
    <row r="7" spans="1:13">
      <c r="A7" s="34"/>
      <c r="B7" s="25"/>
      <c r="C7" s="25"/>
      <c r="D7" s="25"/>
      <c r="E7" s="25"/>
      <c r="F7" s="24"/>
      <c r="G7" s="24"/>
      <c r="H7" s="24"/>
    </row>
    <row r="8" spans="1:13">
      <c r="A8" s="34"/>
      <c r="B8" s="25"/>
      <c r="C8" s="25"/>
      <c r="D8" s="25"/>
      <c r="E8" s="25"/>
      <c r="F8" s="24"/>
      <c r="G8" s="24"/>
      <c r="H8" s="24"/>
    </row>
    <row r="9" spans="1:13">
      <c r="A9" s="34"/>
      <c r="B9" s="25"/>
      <c r="C9" s="25"/>
      <c r="D9" s="25"/>
      <c r="E9" s="25"/>
      <c r="F9" s="24"/>
      <c r="G9" s="24"/>
      <c r="H9" s="24"/>
    </row>
    <row r="10" spans="1:13">
      <c r="A10" s="34"/>
      <c r="B10" s="25"/>
      <c r="C10" s="25"/>
      <c r="D10" s="25"/>
      <c r="E10" s="25"/>
      <c r="F10" s="24"/>
      <c r="G10" s="24"/>
      <c r="H10" s="24"/>
    </row>
    <row r="11" spans="1:13">
      <c r="A11" s="34"/>
      <c r="B11" s="25"/>
      <c r="C11" s="25"/>
      <c r="D11" s="25"/>
      <c r="E11" s="25"/>
      <c r="F11" s="24"/>
      <c r="G11" s="24"/>
      <c r="H11" s="24"/>
    </row>
    <row r="12" spans="1:13">
      <c r="A12" s="34"/>
      <c r="B12" s="25"/>
      <c r="C12" s="25"/>
      <c r="D12" s="25"/>
      <c r="E12" s="25"/>
      <c r="F12" s="24"/>
      <c r="G12" s="24"/>
      <c r="H12" s="24"/>
    </row>
    <row r="13" spans="1:13">
      <c r="A13" s="34"/>
      <c r="B13" s="25"/>
      <c r="C13" s="25"/>
      <c r="D13" s="25"/>
      <c r="E13" s="25"/>
      <c r="F13" s="24"/>
      <c r="G13" s="24"/>
      <c r="H13" s="24"/>
    </row>
    <row r="14" spans="1:13">
      <c r="A14" s="34"/>
      <c r="B14" s="25"/>
      <c r="C14" s="25"/>
      <c r="D14" s="25"/>
      <c r="E14" s="25"/>
      <c r="F14" s="24"/>
      <c r="G14" s="24"/>
      <c r="H14" s="24"/>
    </row>
    <row r="17" spans="1:8">
      <c r="E17" s="32" t="s">
        <v>259</v>
      </c>
      <c r="F17" s="36">
        <f>SUM(F5:F14)</f>
        <v>40800</v>
      </c>
      <c r="G17" s="36">
        <f>SUM(G5:G14)</f>
        <v>18800</v>
      </c>
      <c r="H17" s="33">
        <f>(G17/F17)</f>
        <v>0.46078431372549017</v>
      </c>
    </row>
    <row r="19" spans="1:8">
      <c r="A19" s="113" t="s">
        <v>218</v>
      </c>
      <c r="B19" s="115"/>
      <c r="C19" s="115"/>
      <c r="D19" s="115"/>
      <c r="E19" s="115"/>
      <c r="F19" s="115"/>
      <c r="G19" s="115"/>
      <c r="H19" s="115"/>
    </row>
    <row r="21" spans="1:8">
      <c r="A21" t="s">
        <v>219</v>
      </c>
    </row>
    <row r="22" spans="1:8">
      <c r="A22" t="s">
        <v>220</v>
      </c>
    </row>
    <row r="23" spans="1:8">
      <c r="A23" t="s">
        <v>221</v>
      </c>
    </row>
    <row r="24" spans="1:8">
      <c r="A24" s="22" t="s">
        <v>257</v>
      </c>
    </row>
    <row r="25" spans="1:8">
      <c r="A25" s="22" t="s">
        <v>258</v>
      </c>
    </row>
  </sheetData>
  <mergeCells count="1">
    <mergeCell ref="A19: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42"/>
  <sheetViews>
    <sheetView workbookViewId="0"/>
  </sheetViews>
  <sheetFormatPr defaultRowHeight="12.75"/>
  <cols>
    <col min="1" max="1" width="29.5703125" customWidth="1"/>
    <col min="2" max="2" width="6.140625" customWidth="1"/>
    <col min="3" max="3" width="39.7109375" customWidth="1"/>
    <col min="5" max="5" width="10.42578125" customWidth="1"/>
    <col min="6" max="6" width="11.42578125" customWidth="1"/>
    <col min="7" max="7" width="12.140625" customWidth="1"/>
    <col min="8" max="8" width="32.140625" customWidth="1"/>
    <col min="10" max="10" width="28.85546875" customWidth="1"/>
    <col min="12" max="12" width="10.7109375" customWidth="1"/>
  </cols>
  <sheetData>
    <row r="1" spans="1:15" ht="13.5" thickBot="1">
      <c r="A1" t="s">
        <v>267</v>
      </c>
    </row>
    <row r="2" spans="1:15" ht="45.75" customHeight="1" thickBot="1">
      <c r="A2" s="116" t="s">
        <v>268</v>
      </c>
      <c r="B2" s="120"/>
      <c r="C2" s="120"/>
      <c r="D2" s="120"/>
      <c r="E2" s="120"/>
      <c r="F2" s="120"/>
      <c r="G2" s="120"/>
      <c r="H2" s="116" t="s">
        <v>269</v>
      </c>
      <c r="I2" s="120"/>
      <c r="J2" s="120"/>
      <c r="K2" s="121"/>
      <c r="L2" s="121"/>
      <c r="M2" s="117"/>
      <c r="N2" s="116" t="s">
        <v>270</v>
      </c>
      <c r="O2" s="117"/>
    </row>
    <row r="3" spans="1:15">
      <c r="A3" s="73" t="s">
        <v>271</v>
      </c>
      <c r="B3" s="38"/>
      <c r="C3" s="39"/>
      <c r="D3" s="39"/>
      <c r="E3" s="39"/>
      <c r="F3" s="39"/>
      <c r="G3" s="39"/>
      <c r="H3" s="37" t="s">
        <v>271</v>
      </c>
      <c r="I3" s="38"/>
    </row>
    <row r="4" spans="1:15">
      <c r="A4" s="40" t="s">
        <v>272</v>
      </c>
      <c r="B4" s="38"/>
      <c r="C4" s="39"/>
      <c r="D4" s="39"/>
      <c r="E4" s="39"/>
      <c r="F4" s="39"/>
      <c r="G4" s="39"/>
      <c r="H4" s="40" t="s">
        <v>272</v>
      </c>
      <c r="I4" s="38"/>
    </row>
    <row r="5" spans="1:15">
      <c r="A5" s="41" t="s">
        <v>273</v>
      </c>
      <c r="B5" s="42" t="s">
        <v>274</v>
      </c>
      <c r="C5" s="42" t="s">
        <v>275</v>
      </c>
      <c r="D5" s="42" t="s">
        <v>276</v>
      </c>
      <c r="E5" s="42" t="s">
        <v>277</v>
      </c>
      <c r="F5" s="42" t="s">
        <v>278</v>
      </c>
      <c r="G5" s="42" t="s">
        <v>279</v>
      </c>
      <c r="H5" s="42" t="s">
        <v>414</v>
      </c>
      <c r="I5" s="42" t="s">
        <v>415</v>
      </c>
      <c r="J5" s="42" t="s">
        <v>416</v>
      </c>
      <c r="K5" s="42" t="s">
        <v>417</v>
      </c>
      <c r="L5" s="42" t="s">
        <v>418</v>
      </c>
      <c r="M5" s="42" t="s">
        <v>419</v>
      </c>
      <c r="N5" s="43" t="s">
        <v>280</v>
      </c>
      <c r="O5" s="43" t="s">
        <v>281</v>
      </c>
    </row>
    <row r="6" spans="1:15" ht="76.5">
      <c r="A6" s="44" t="s">
        <v>282</v>
      </c>
      <c r="B6" s="45" t="s">
        <v>283</v>
      </c>
      <c r="C6" s="46" t="s">
        <v>424</v>
      </c>
      <c r="D6" s="47" t="s">
        <v>284</v>
      </c>
      <c r="E6" s="46" t="s">
        <v>285</v>
      </c>
      <c r="F6" s="46" t="s">
        <v>286</v>
      </c>
      <c r="G6" s="48" t="s">
        <v>422</v>
      </c>
      <c r="H6" s="35" t="s">
        <v>287</v>
      </c>
      <c r="I6" s="35" t="s">
        <v>288</v>
      </c>
      <c r="J6" s="35" t="s">
        <v>289</v>
      </c>
      <c r="K6" s="35" t="s">
        <v>290</v>
      </c>
      <c r="L6" s="35" t="s">
        <v>420</v>
      </c>
      <c r="M6" s="35" t="s">
        <v>421</v>
      </c>
      <c r="N6" s="49" t="s">
        <v>291</v>
      </c>
      <c r="O6" s="49" t="s">
        <v>292</v>
      </c>
    </row>
    <row r="7" spans="1:15">
      <c r="A7" s="50"/>
      <c r="B7" s="51"/>
      <c r="C7" s="24"/>
      <c r="D7" s="24"/>
      <c r="E7" s="24"/>
      <c r="F7" s="24"/>
      <c r="G7" s="52"/>
      <c r="H7" s="24"/>
      <c r="I7" s="24"/>
      <c r="J7" s="24"/>
      <c r="K7" s="24"/>
      <c r="L7" s="24"/>
      <c r="M7" s="24"/>
      <c r="N7" s="24"/>
      <c r="O7" s="24"/>
    </row>
    <row r="8" spans="1:15">
      <c r="A8" s="53" t="s">
        <v>293</v>
      </c>
      <c r="B8" s="54" t="s">
        <v>294</v>
      </c>
      <c r="C8" s="88"/>
      <c r="D8" s="55">
        <v>500</v>
      </c>
      <c r="E8" s="90">
        <v>0.3</v>
      </c>
      <c r="F8" s="90">
        <v>0.4</v>
      </c>
      <c r="G8" s="56">
        <f>D8*(E8+(F8/2))</f>
        <v>250</v>
      </c>
      <c r="H8" s="29"/>
      <c r="I8" s="29">
        <v>600</v>
      </c>
      <c r="J8" s="29"/>
      <c r="K8" s="25">
        <v>700</v>
      </c>
      <c r="L8" s="90">
        <v>0.5</v>
      </c>
      <c r="M8" s="57">
        <f t="shared" ref="M8:M16" si="0">IF(AND(I8&gt;499,K8&gt;499),D8*L8)</f>
        <v>250</v>
      </c>
      <c r="N8" s="90">
        <v>0</v>
      </c>
      <c r="O8" s="58">
        <f t="shared" ref="O8:O26" si="1">D8*N8</f>
        <v>0</v>
      </c>
    </row>
    <row r="9" spans="1:15">
      <c r="A9" s="53" t="s">
        <v>295</v>
      </c>
      <c r="B9" s="54" t="s">
        <v>296</v>
      </c>
      <c r="C9" s="88"/>
      <c r="D9" s="55">
        <v>0</v>
      </c>
      <c r="E9" s="90"/>
      <c r="F9" s="90"/>
      <c r="G9" s="56">
        <f t="shared" ref="G9:G26" si="2">D9*(E9+(F9/2))</f>
        <v>0</v>
      </c>
      <c r="H9" s="29"/>
      <c r="I9" s="29"/>
      <c r="J9" s="29"/>
      <c r="K9" s="25">
        <v>0</v>
      </c>
      <c r="L9" s="90"/>
      <c r="M9" s="57" t="b">
        <f t="shared" si="0"/>
        <v>0</v>
      </c>
      <c r="N9" s="90"/>
      <c r="O9" s="58">
        <f t="shared" si="1"/>
        <v>0</v>
      </c>
    </row>
    <row r="10" spans="1:15">
      <c r="A10" s="53" t="s">
        <v>297</v>
      </c>
      <c r="B10" s="54" t="s">
        <v>294</v>
      </c>
      <c r="C10" s="88"/>
      <c r="D10" s="55">
        <v>20</v>
      </c>
      <c r="E10" s="90">
        <v>0</v>
      </c>
      <c r="F10" s="90">
        <v>0.5</v>
      </c>
      <c r="G10" s="56">
        <f t="shared" si="2"/>
        <v>5</v>
      </c>
      <c r="H10" s="29"/>
      <c r="I10" s="29">
        <v>500</v>
      </c>
      <c r="J10" s="29"/>
      <c r="K10" s="25">
        <v>600</v>
      </c>
      <c r="L10" s="90">
        <v>0.02</v>
      </c>
      <c r="M10" s="57">
        <f t="shared" si="0"/>
        <v>0.4</v>
      </c>
      <c r="N10" s="90"/>
      <c r="O10" s="58">
        <f t="shared" si="1"/>
        <v>0</v>
      </c>
    </row>
    <row r="11" spans="1:15">
      <c r="A11" s="50" t="s">
        <v>298</v>
      </c>
      <c r="B11" s="54" t="s">
        <v>294</v>
      </c>
      <c r="C11" s="88"/>
      <c r="D11" s="55"/>
      <c r="E11" s="90"/>
      <c r="F11" s="90"/>
      <c r="G11" s="56">
        <f t="shared" si="2"/>
        <v>0</v>
      </c>
      <c r="H11" s="29"/>
      <c r="I11" s="29"/>
      <c r="J11" s="29"/>
      <c r="K11" s="25"/>
      <c r="L11" s="90"/>
      <c r="M11" s="57" t="b">
        <f t="shared" si="0"/>
        <v>0</v>
      </c>
      <c r="N11" s="90"/>
      <c r="O11" s="58">
        <f t="shared" si="1"/>
        <v>0</v>
      </c>
    </row>
    <row r="12" spans="1:15">
      <c r="A12" s="50" t="s">
        <v>299</v>
      </c>
      <c r="B12" s="54" t="s">
        <v>294</v>
      </c>
      <c r="C12" s="88"/>
      <c r="D12" s="55"/>
      <c r="E12" s="90"/>
      <c r="F12" s="90">
        <v>0</v>
      </c>
      <c r="G12" s="56">
        <f t="shared" si="2"/>
        <v>0</v>
      </c>
      <c r="H12" s="29"/>
      <c r="I12" s="29"/>
      <c r="J12" s="29"/>
      <c r="K12" s="25"/>
      <c r="L12" s="90"/>
      <c r="M12" s="57" t="b">
        <f t="shared" si="0"/>
        <v>0</v>
      </c>
      <c r="N12" s="90"/>
      <c r="O12" s="58">
        <f t="shared" si="1"/>
        <v>0</v>
      </c>
    </row>
    <row r="13" spans="1:15">
      <c r="A13" s="53" t="s">
        <v>300</v>
      </c>
      <c r="B13" s="54" t="s">
        <v>294</v>
      </c>
      <c r="C13" s="88"/>
      <c r="D13" s="55"/>
      <c r="E13" s="90"/>
      <c r="F13" s="90">
        <v>0</v>
      </c>
      <c r="G13" s="56">
        <f t="shared" si="2"/>
        <v>0</v>
      </c>
      <c r="H13" s="29"/>
      <c r="I13" s="29"/>
      <c r="J13" s="29"/>
      <c r="K13" s="25"/>
      <c r="L13" s="90"/>
      <c r="M13" s="57" t="b">
        <f t="shared" si="0"/>
        <v>0</v>
      </c>
      <c r="N13" s="90"/>
      <c r="O13" s="58">
        <f t="shared" si="1"/>
        <v>0</v>
      </c>
    </row>
    <row r="14" spans="1:15">
      <c r="A14" s="53" t="s">
        <v>301</v>
      </c>
      <c r="B14" s="54" t="s">
        <v>294</v>
      </c>
      <c r="C14" s="88"/>
      <c r="D14" s="55">
        <v>800</v>
      </c>
      <c r="E14" s="90"/>
      <c r="F14" s="90">
        <v>0</v>
      </c>
      <c r="G14" s="56">
        <f t="shared" si="2"/>
        <v>0</v>
      </c>
      <c r="H14" s="29"/>
      <c r="I14" s="29"/>
      <c r="J14" s="29"/>
      <c r="K14" s="25"/>
      <c r="L14" s="90"/>
      <c r="M14" s="57" t="b">
        <f t="shared" si="0"/>
        <v>0</v>
      </c>
      <c r="N14" s="90">
        <v>0.98</v>
      </c>
      <c r="O14" s="58">
        <f t="shared" si="1"/>
        <v>784</v>
      </c>
    </row>
    <row r="15" spans="1:15">
      <c r="A15" s="59" t="s">
        <v>302</v>
      </c>
      <c r="B15" s="54" t="s">
        <v>294</v>
      </c>
      <c r="C15" s="88"/>
      <c r="D15" s="55"/>
      <c r="E15" s="90"/>
      <c r="F15" s="90">
        <v>0</v>
      </c>
      <c r="G15" s="56">
        <f t="shared" si="2"/>
        <v>0</v>
      </c>
      <c r="H15" s="29"/>
      <c r="I15" s="29"/>
      <c r="J15" s="29"/>
      <c r="K15" s="25"/>
      <c r="L15" s="90"/>
      <c r="M15" s="57" t="b">
        <f t="shared" si="0"/>
        <v>0</v>
      </c>
      <c r="N15" s="90"/>
      <c r="O15" s="58">
        <f t="shared" si="1"/>
        <v>0</v>
      </c>
    </row>
    <row r="16" spans="1:15">
      <c r="A16" s="59" t="s">
        <v>303</v>
      </c>
      <c r="B16" s="54" t="s">
        <v>294</v>
      </c>
      <c r="C16" s="88"/>
      <c r="D16" s="55"/>
      <c r="E16" s="90"/>
      <c r="F16" s="90">
        <v>0</v>
      </c>
      <c r="G16" s="56">
        <f t="shared" si="2"/>
        <v>0</v>
      </c>
      <c r="H16" s="29"/>
      <c r="I16" s="29"/>
      <c r="J16" s="29"/>
      <c r="K16" s="25"/>
      <c r="L16" s="90"/>
      <c r="M16" s="57" t="b">
        <f t="shared" si="0"/>
        <v>0</v>
      </c>
      <c r="N16" s="90"/>
      <c r="O16" s="58">
        <f t="shared" si="1"/>
        <v>0</v>
      </c>
    </row>
    <row r="17" spans="1:15">
      <c r="A17" s="53" t="s">
        <v>304</v>
      </c>
      <c r="B17" s="54" t="s">
        <v>294</v>
      </c>
      <c r="C17" s="88"/>
      <c r="D17" s="55"/>
      <c r="E17" s="90"/>
      <c r="F17" s="90"/>
      <c r="G17" s="56">
        <f t="shared" si="2"/>
        <v>0</v>
      </c>
      <c r="H17" s="29"/>
      <c r="I17" s="29"/>
      <c r="J17" s="29"/>
      <c r="K17" s="25"/>
      <c r="L17" s="90"/>
      <c r="M17" s="57" t="b">
        <f t="shared" ref="M17:M26" si="3">IF(AND(I17&gt;499,K17&gt;499),D17*L17)</f>
        <v>0</v>
      </c>
      <c r="N17" s="90"/>
      <c r="O17" s="58">
        <f t="shared" si="1"/>
        <v>0</v>
      </c>
    </row>
    <row r="18" spans="1:15">
      <c r="A18" s="53" t="s">
        <v>305</v>
      </c>
      <c r="B18" s="54" t="s">
        <v>294</v>
      </c>
      <c r="C18" s="88"/>
      <c r="D18" s="55"/>
      <c r="E18" s="90"/>
      <c r="F18" s="90"/>
      <c r="G18" s="56">
        <f t="shared" si="2"/>
        <v>0</v>
      </c>
      <c r="H18" s="29"/>
      <c r="I18" s="29"/>
      <c r="J18" s="29"/>
      <c r="K18" s="25"/>
      <c r="L18" s="90"/>
      <c r="M18" s="57" t="b">
        <f t="shared" si="3"/>
        <v>0</v>
      </c>
      <c r="N18" s="90"/>
      <c r="O18" s="58">
        <f t="shared" si="1"/>
        <v>0</v>
      </c>
    </row>
    <row r="19" spans="1:15">
      <c r="A19" s="53" t="s">
        <v>306</v>
      </c>
      <c r="B19" s="54" t="s">
        <v>294</v>
      </c>
      <c r="C19" s="87"/>
      <c r="D19" s="55"/>
      <c r="E19" s="90"/>
      <c r="F19" s="90"/>
      <c r="G19" s="56">
        <f t="shared" si="2"/>
        <v>0</v>
      </c>
      <c r="H19" s="29"/>
      <c r="I19" s="29"/>
      <c r="J19" s="29"/>
      <c r="K19" s="25"/>
      <c r="L19" s="90"/>
      <c r="M19" s="57" t="b">
        <f t="shared" si="3"/>
        <v>0</v>
      </c>
      <c r="N19" s="90"/>
      <c r="O19" s="58">
        <f t="shared" si="1"/>
        <v>0</v>
      </c>
    </row>
    <row r="20" spans="1:15">
      <c r="A20" s="53" t="s">
        <v>307</v>
      </c>
      <c r="B20" s="54" t="s">
        <v>294</v>
      </c>
      <c r="C20" s="88"/>
      <c r="D20" s="55"/>
      <c r="E20" s="90"/>
      <c r="F20" s="90"/>
      <c r="G20" s="56">
        <f t="shared" si="2"/>
        <v>0</v>
      </c>
      <c r="H20" s="29"/>
      <c r="I20" s="29"/>
      <c r="J20" s="29"/>
      <c r="K20" s="25"/>
      <c r="L20" s="90"/>
      <c r="M20" s="57" t="b">
        <f t="shared" si="3"/>
        <v>0</v>
      </c>
      <c r="N20" s="90"/>
      <c r="O20" s="58">
        <f t="shared" si="1"/>
        <v>0</v>
      </c>
    </row>
    <row r="21" spans="1:15">
      <c r="A21" s="53" t="s">
        <v>308</v>
      </c>
      <c r="B21" s="54" t="s">
        <v>294</v>
      </c>
      <c r="C21" s="88"/>
      <c r="D21" s="55"/>
      <c r="E21" s="90"/>
      <c r="F21" s="90"/>
      <c r="G21" s="56">
        <f t="shared" si="2"/>
        <v>0</v>
      </c>
      <c r="H21" s="29"/>
      <c r="I21" s="29"/>
      <c r="J21" s="29"/>
      <c r="K21" s="25"/>
      <c r="L21" s="90"/>
      <c r="M21" s="57" t="b">
        <f t="shared" si="3"/>
        <v>0</v>
      </c>
      <c r="N21" s="90"/>
      <c r="O21" s="58">
        <f t="shared" si="1"/>
        <v>0</v>
      </c>
    </row>
    <row r="22" spans="1:15">
      <c r="A22" s="53" t="s">
        <v>309</v>
      </c>
      <c r="B22" s="54"/>
      <c r="C22" s="88"/>
      <c r="D22" s="55"/>
      <c r="E22" s="90"/>
      <c r="F22" s="90"/>
      <c r="G22" s="56">
        <f t="shared" si="2"/>
        <v>0</v>
      </c>
      <c r="H22" s="29"/>
      <c r="I22" s="29"/>
      <c r="J22" s="29"/>
      <c r="K22" s="25"/>
      <c r="L22" s="90"/>
      <c r="M22" s="57" t="b">
        <f t="shared" si="3"/>
        <v>0</v>
      </c>
      <c r="N22" s="90"/>
      <c r="O22" s="58">
        <f t="shared" si="1"/>
        <v>0</v>
      </c>
    </row>
    <row r="23" spans="1:15">
      <c r="A23" s="53" t="s">
        <v>310</v>
      </c>
      <c r="B23" s="54"/>
      <c r="C23" s="88"/>
      <c r="D23" s="55"/>
      <c r="E23" s="90"/>
      <c r="F23" s="90"/>
      <c r="G23" s="56">
        <f t="shared" si="2"/>
        <v>0</v>
      </c>
      <c r="H23" s="29"/>
      <c r="I23" s="29"/>
      <c r="J23" s="29"/>
      <c r="K23" s="25"/>
      <c r="L23" s="90"/>
      <c r="M23" s="57" t="b">
        <f t="shared" si="3"/>
        <v>0</v>
      </c>
      <c r="N23" s="90"/>
      <c r="O23" s="58">
        <f t="shared" si="1"/>
        <v>0</v>
      </c>
    </row>
    <row r="24" spans="1:15">
      <c r="A24" s="53" t="s">
        <v>311</v>
      </c>
      <c r="B24" s="54"/>
      <c r="C24" s="88"/>
      <c r="D24" s="55"/>
      <c r="E24" s="90"/>
      <c r="F24" s="90"/>
      <c r="G24" s="56">
        <f t="shared" si="2"/>
        <v>0</v>
      </c>
      <c r="H24" s="29"/>
      <c r="I24" s="29"/>
      <c r="J24" s="29"/>
      <c r="K24" s="25"/>
      <c r="L24" s="90"/>
      <c r="M24" s="57" t="b">
        <f t="shared" si="3"/>
        <v>0</v>
      </c>
      <c r="N24" s="90"/>
      <c r="O24" s="58">
        <f t="shared" si="1"/>
        <v>0</v>
      </c>
    </row>
    <row r="25" spans="1:15">
      <c r="A25" s="53" t="s">
        <v>312</v>
      </c>
      <c r="B25" s="51"/>
      <c r="C25" s="88"/>
      <c r="D25" s="55"/>
      <c r="E25" s="90"/>
      <c r="F25" s="90"/>
      <c r="G25" s="56">
        <f t="shared" si="2"/>
        <v>0</v>
      </c>
      <c r="H25" s="29"/>
      <c r="I25" s="29"/>
      <c r="J25" s="29"/>
      <c r="K25" s="25"/>
      <c r="L25" s="90"/>
      <c r="M25" s="57" t="b">
        <f t="shared" si="3"/>
        <v>0</v>
      </c>
      <c r="N25" s="90"/>
      <c r="O25" s="58">
        <f t="shared" si="1"/>
        <v>0</v>
      </c>
    </row>
    <row r="26" spans="1:15">
      <c r="A26" s="50"/>
      <c r="B26" s="51"/>
      <c r="C26" s="88"/>
      <c r="D26" s="55"/>
      <c r="E26" s="90"/>
      <c r="F26" s="90"/>
      <c r="G26" s="56">
        <f t="shared" si="2"/>
        <v>0</v>
      </c>
      <c r="H26" s="29"/>
      <c r="I26" s="29"/>
      <c r="J26" s="29"/>
      <c r="K26" s="25"/>
      <c r="L26" s="90"/>
      <c r="M26" s="57" t="b">
        <f t="shared" si="3"/>
        <v>0</v>
      </c>
      <c r="N26" s="90"/>
      <c r="O26" s="58">
        <f t="shared" si="1"/>
        <v>0</v>
      </c>
    </row>
    <row r="27" spans="1:15">
      <c r="A27" s="60" t="s">
        <v>313</v>
      </c>
      <c r="B27" s="61"/>
      <c r="C27" s="32" t="s">
        <v>314</v>
      </c>
      <c r="D27" s="62">
        <v>50000</v>
      </c>
      <c r="E27" s="32" t="s">
        <v>314</v>
      </c>
      <c r="F27" s="32" t="s">
        <v>314</v>
      </c>
      <c r="G27" s="91" t="s">
        <v>314</v>
      </c>
      <c r="H27" s="92" t="s">
        <v>314</v>
      </c>
      <c r="I27" s="92" t="s">
        <v>314</v>
      </c>
      <c r="J27" s="92" t="s">
        <v>314</v>
      </c>
      <c r="K27" s="92" t="s">
        <v>314</v>
      </c>
      <c r="L27" s="92" t="s">
        <v>314</v>
      </c>
      <c r="M27" s="92" t="s">
        <v>314</v>
      </c>
      <c r="N27" s="92" t="s">
        <v>314</v>
      </c>
      <c r="O27" s="92" t="s">
        <v>314</v>
      </c>
    </row>
    <row r="28" spans="1:15">
      <c r="A28" s="50"/>
      <c r="B28" s="51"/>
      <c r="C28" s="24"/>
      <c r="D28" s="24"/>
      <c r="E28" s="24"/>
      <c r="F28" s="24"/>
      <c r="G28" s="52"/>
      <c r="H28" s="24"/>
      <c r="I28" s="24"/>
      <c r="J28" s="24"/>
      <c r="K28" s="24"/>
      <c r="L28" s="24"/>
      <c r="M28" s="24"/>
      <c r="N28" s="24"/>
      <c r="O28" s="24"/>
    </row>
    <row r="29" spans="1:15" ht="63.75">
      <c r="A29" s="50"/>
      <c r="B29" s="51"/>
      <c r="C29" s="31" t="s">
        <v>315</v>
      </c>
      <c r="D29" s="36">
        <f>SUM(D8:D27)</f>
        <v>51320</v>
      </c>
      <c r="E29" s="24"/>
      <c r="F29" s="31" t="s">
        <v>316</v>
      </c>
      <c r="G29" s="56">
        <f>SUM(G8:G26)</f>
        <v>255</v>
      </c>
      <c r="H29" s="24"/>
      <c r="I29" s="24"/>
      <c r="J29" s="24"/>
      <c r="K29" s="31" t="s">
        <v>317</v>
      </c>
      <c r="L29" s="31"/>
      <c r="M29" s="58">
        <f>SUM(M8:M26)</f>
        <v>250.4</v>
      </c>
      <c r="N29" s="31" t="s">
        <v>318</v>
      </c>
      <c r="O29" s="58">
        <f>SUM(O8:O26)</f>
        <v>784</v>
      </c>
    </row>
    <row r="30" spans="1:15" ht="13.5" thickBot="1">
      <c r="A30" s="63"/>
      <c r="B30" s="64"/>
      <c r="C30" s="65"/>
      <c r="D30" s="65"/>
      <c r="E30" s="65"/>
      <c r="F30" s="65"/>
      <c r="G30" s="66"/>
      <c r="H30" s="24"/>
      <c r="I30" s="24"/>
      <c r="J30" s="24"/>
      <c r="K30" s="24"/>
      <c r="L30" s="24"/>
      <c r="M30" s="24"/>
      <c r="N30" s="24"/>
      <c r="O30" s="24"/>
    </row>
    <row r="31" spans="1:15" ht="76.5">
      <c r="D31" t="s">
        <v>319</v>
      </c>
      <c r="G31" s="67"/>
      <c r="J31" s="22" t="s">
        <v>423</v>
      </c>
      <c r="N31" s="30" t="s">
        <v>320</v>
      </c>
    </row>
    <row r="32" spans="1:15" ht="51">
      <c r="D32" s="68" t="s">
        <v>321</v>
      </c>
      <c r="E32" s="69">
        <f>(G29/D29)</f>
        <v>4.9688230709275137E-3</v>
      </c>
      <c r="I32" s="70"/>
      <c r="J32" s="71" t="s">
        <v>322</v>
      </c>
      <c r="K32" s="69">
        <f>(M29/D29)</f>
        <v>4.8791893998441152E-3</v>
      </c>
      <c r="L32" s="69"/>
      <c r="N32" s="71" t="s">
        <v>323</v>
      </c>
      <c r="O32" s="69">
        <f>(O29/D29)</f>
        <v>1.5276695245518316E-2</v>
      </c>
    </row>
    <row r="35" spans="1:7">
      <c r="D35" s="72"/>
      <c r="E35" s="69"/>
    </row>
    <row r="36" spans="1:7">
      <c r="A36" t="s">
        <v>324</v>
      </c>
      <c r="G36" s="67"/>
    </row>
    <row r="37" spans="1:7" ht="24.75" customHeight="1">
      <c r="A37" s="118" t="s">
        <v>431</v>
      </c>
      <c r="B37" s="119"/>
      <c r="C37" s="119"/>
      <c r="D37" s="119"/>
      <c r="E37" s="119"/>
      <c r="F37" s="119"/>
      <c r="G37" s="119"/>
    </row>
    <row r="38" spans="1:7">
      <c r="A38" s="118" t="s">
        <v>432</v>
      </c>
      <c r="B38" s="119"/>
      <c r="C38" s="119"/>
      <c r="D38" s="119"/>
      <c r="E38" s="119"/>
      <c r="F38" s="119"/>
      <c r="G38" s="119"/>
    </row>
    <row r="39" spans="1:7" ht="27.75" customHeight="1">
      <c r="A39" s="118" t="s">
        <v>428</v>
      </c>
      <c r="B39" s="119"/>
      <c r="C39" s="119"/>
      <c r="D39" s="119"/>
      <c r="E39" s="119"/>
      <c r="F39" s="119"/>
      <c r="G39" s="119"/>
    </row>
    <row r="40" spans="1:7">
      <c r="A40" s="118" t="s">
        <v>325</v>
      </c>
      <c r="B40" s="119"/>
      <c r="C40" s="119"/>
      <c r="D40" s="119"/>
      <c r="E40" s="119"/>
      <c r="F40" s="119"/>
      <c r="G40" s="119"/>
    </row>
    <row r="41" spans="1:7" ht="27" customHeight="1">
      <c r="A41" s="118" t="s">
        <v>429</v>
      </c>
      <c r="B41" s="119"/>
      <c r="C41" s="119"/>
      <c r="D41" s="119"/>
      <c r="E41" s="119"/>
      <c r="F41" s="119"/>
      <c r="G41" s="119"/>
    </row>
    <row r="42" spans="1:7" ht="26.25" customHeight="1">
      <c r="A42" s="118" t="s">
        <v>430</v>
      </c>
      <c r="B42" s="119"/>
      <c r="C42" s="119"/>
      <c r="D42" s="119"/>
      <c r="E42" s="119"/>
      <c r="F42" s="119"/>
      <c r="G42" s="119"/>
    </row>
  </sheetData>
  <mergeCells count="9">
    <mergeCell ref="A41:G41"/>
    <mergeCell ref="A42:G42"/>
    <mergeCell ref="A2:G2"/>
    <mergeCell ref="H2:M2"/>
    <mergeCell ref="N2:O2"/>
    <mergeCell ref="A37:G37"/>
    <mergeCell ref="A38:G38"/>
    <mergeCell ref="A39:G39"/>
    <mergeCell ref="A40:G40"/>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E40"/>
  <sheetViews>
    <sheetView workbookViewId="0">
      <selection activeCell="G8" sqref="G8"/>
    </sheetView>
  </sheetViews>
  <sheetFormatPr defaultRowHeight="12.75"/>
  <cols>
    <col min="1" max="2" width="27.5703125" customWidth="1"/>
    <col min="3" max="3" width="19.85546875" customWidth="1"/>
    <col min="4" max="4" width="20" customWidth="1"/>
    <col min="5" max="5" width="18.42578125" customWidth="1"/>
  </cols>
  <sheetData>
    <row r="1" spans="1:5" ht="13.5" thickBot="1">
      <c r="A1" t="s">
        <v>454</v>
      </c>
    </row>
    <row r="2" spans="1:5" ht="18.75" thickBot="1">
      <c r="A2" s="122" t="s">
        <v>455</v>
      </c>
      <c r="B2" s="123"/>
      <c r="C2" s="123"/>
      <c r="D2" s="123"/>
      <c r="E2" s="124"/>
    </row>
    <row r="3" spans="1:5">
      <c r="A3" s="103" t="s">
        <v>271</v>
      </c>
    </row>
    <row r="4" spans="1:5">
      <c r="A4" s="40" t="s">
        <v>272</v>
      </c>
    </row>
    <row r="5" spans="1:5">
      <c r="A5" s="41" t="s">
        <v>273</v>
      </c>
      <c r="B5" s="94" t="s">
        <v>274</v>
      </c>
      <c r="C5" s="94" t="s">
        <v>275</v>
      </c>
      <c r="D5" s="94" t="s">
        <v>276</v>
      </c>
      <c r="E5" s="94" t="s">
        <v>277</v>
      </c>
    </row>
    <row r="6" spans="1:5" ht="25.5">
      <c r="A6" s="44" t="s">
        <v>282</v>
      </c>
      <c r="B6" s="46" t="s">
        <v>456</v>
      </c>
      <c r="C6" s="47" t="s">
        <v>284</v>
      </c>
      <c r="D6" s="95" t="s">
        <v>457</v>
      </c>
      <c r="E6" s="48" t="s">
        <v>458</v>
      </c>
    </row>
    <row r="7" spans="1:5">
      <c r="A7" s="50"/>
      <c r="B7" s="24"/>
      <c r="C7" s="24"/>
      <c r="D7" s="24"/>
      <c r="E7" s="52"/>
    </row>
    <row r="8" spans="1:5">
      <c r="A8" s="96" t="s">
        <v>459</v>
      </c>
      <c r="B8" s="89"/>
      <c r="C8" s="55">
        <v>100</v>
      </c>
      <c r="D8" s="90">
        <v>1</v>
      </c>
      <c r="E8" s="56">
        <f>C8*D8</f>
        <v>100</v>
      </c>
    </row>
    <row r="9" spans="1:5">
      <c r="A9" s="96" t="s">
        <v>460</v>
      </c>
      <c r="B9" s="89"/>
      <c r="C9" s="55">
        <v>500</v>
      </c>
      <c r="D9" s="90"/>
      <c r="E9" s="56">
        <f t="shared" ref="E9:E26" si="0">C9*D9</f>
        <v>0</v>
      </c>
    </row>
    <row r="10" spans="1:5">
      <c r="A10" s="96" t="s">
        <v>461</v>
      </c>
      <c r="B10" s="89"/>
      <c r="C10" s="55">
        <v>300</v>
      </c>
      <c r="D10" s="90">
        <v>0.25</v>
      </c>
      <c r="E10" s="56">
        <f t="shared" si="0"/>
        <v>75</v>
      </c>
    </row>
    <row r="11" spans="1:5">
      <c r="A11" s="97" t="s">
        <v>462</v>
      </c>
      <c r="B11" s="89"/>
      <c r="C11" s="55"/>
      <c r="D11" s="90"/>
      <c r="E11" s="56">
        <f t="shared" si="0"/>
        <v>0</v>
      </c>
    </row>
    <row r="12" spans="1:5">
      <c r="A12" s="97" t="s">
        <v>463</v>
      </c>
      <c r="B12" s="89"/>
      <c r="C12" s="55"/>
      <c r="D12" s="90"/>
      <c r="E12" s="56">
        <f t="shared" si="0"/>
        <v>0</v>
      </c>
    </row>
    <row r="13" spans="1:5">
      <c r="A13" s="96" t="s">
        <v>464</v>
      </c>
      <c r="B13" s="89"/>
      <c r="C13" s="55"/>
      <c r="D13" s="90"/>
      <c r="E13" s="56">
        <f t="shared" si="0"/>
        <v>0</v>
      </c>
    </row>
    <row r="14" spans="1:5">
      <c r="A14" s="96" t="s">
        <v>465</v>
      </c>
      <c r="B14" s="89"/>
      <c r="C14" s="55">
        <v>500</v>
      </c>
      <c r="D14" s="90">
        <v>0.05</v>
      </c>
      <c r="E14" s="56">
        <f t="shared" si="0"/>
        <v>25</v>
      </c>
    </row>
    <row r="15" spans="1:5">
      <c r="A15" s="98" t="s">
        <v>466</v>
      </c>
      <c r="B15" s="89"/>
      <c r="C15" s="55"/>
      <c r="D15" s="90"/>
      <c r="E15" s="56">
        <f t="shared" si="0"/>
        <v>0</v>
      </c>
    </row>
    <row r="16" spans="1:5">
      <c r="A16" s="98" t="s">
        <v>467</v>
      </c>
      <c r="B16" s="89"/>
      <c r="C16" s="55"/>
      <c r="D16" s="90"/>
      <c r="E16" s="56">
        <f t="shared" si="0"/>
        <v>0</v>
      </c>
    </row>
    <row r="17" spans="1:5">
      <c r="A17" s="96" t="s">
        <v>468</v>
      </c>
      <c r="B17" s="89"/>
      <c r="C17" s="55"/>
      <c r="D17" s="90"/>
      <c r="E17" s="56">
        <f t="shared" si="0"/>
        <v>0</v>
      </c>
    </row>
    <row r="18" spans="1:5">
      <c r="A18" s="96" t="s">
        <v>469</v>
      </c>
      <c r="B18" s="89"/>
      <c r="C18" s="55"/>
      <c r="D18" s="90"/>
      <c r="E18" s="56">
        <f t="shared" si="0"/>
        <v>0</v>
      </c>
    </row>
    <row r="19" spans="1:5">
      <c r="A19" s="96" t="s">
        <v>470</v>
      </c>
      <c r="B19" s="99"/>
      <c r="C19" s="55"/>
      <c r="D19" s="90"/>
      <c r="E19" s="56">
        <f t="shared" si="0"/>
        <v>0</v>
      </c>
    </row>
    <row r="20" spans="1:5">
      <c r="A20" s="96"/>
      <c r="B20" s="89"/>
      <c r="C20" s="55"/>
      <c r="D20" s="90"/>
      <c r="E20" s="56">
        <f t="shared" si="0"/>
        <v>0</v>
      </c>
    </row>
    <row r="21" spans="1:5">
      <c r="A21" s="96" t="s">
        <v>471</v>
      </c>
      <c r="B21" s="89"/>
      <c r="C21" s="55"/>
      <c r="D21" s="90"/>
      <c r="E21" s="56">
        <f t="shared" si="0"/>
        <v>0</v>
      </c>
    </row>
    <row r="22" spans="1:5">
      <c r="A22" s="96" t="s">
        <v>471</v>
      </c>
      <c r="B22" s="89"/>
      <c r="C22" s="55"/>
      <c r="D22" s="90"/>
      <c r="E22" s="56">
        <f t="shared" si="0"/>
        <v>0</v>
      </c>
    </row>
    <row r="23" spans="1:5">
      <c r="A23" s="96" t="s">
        <v>471</v>
      </c>
      <c r="B23" s="89"/>
      <c r="C23" s="55"/>
      <c r="D23" s="90"/>
      <c r="E23" s="56">
        <f t="shared" si="0"/>
        <v>0</v>
      </c>
    </row>
    <row r="24" spans="1:5">
      <c r="A24" s="96" t="s">
        <v>471</v>
      </c>
      <c r="B24" s="89"/>
      <c r="C24" s="55"/>
      <c r="D24" s="90"/>
      <c r="E24" s="56">
        <f t="shared" si="0"/>
        <v>0</v>
      </c>
    </row>
    <row r="25" spans="1:5">
      <c r="A25" s="96" t="s">
        <v>471</v>
      </c>
      <c r="B25" s="89"/>
      <c r="C25" s="55"/>
      <c r="D25" s="90"/>
      <c r="E25" s="56">
        <f t="shared" si="0"/>
        <v>0</v>
      </c>
    </row>
    <row r="26" spans="1:5">
      <c r="A26" s="97"/>
      <c r="B26" s="89"/>
      <c r="C26" s="55"/>
      <c r="D26" s="90"/>
      <c r="E26" s="56">
        <f t="shared" si="0"/>
        <v>0</v>
      </c>
    </row>
    <row r="27" spans="1:5">
      <c r="A27" s="60" t="s">
        <v>472</v>
      </c>
      <c r="B27" s="100" t="s">
        <v>314</v>
      </c>
      <c r="C27" s="62">
        <v>20000</v>
      </c>
      <c r="D27" s="100" t="s">
        <v>314</v>
      </c>
      <c r="E27" s="56"/>
    </row>
    <row r="28" spans="1:5">
      <c r="A28" s="50"/>
      <c r="B28" s="24"/>
      <c r="C28" s="24"/>
      <c r="D28" s="24"/>
      <c r="E28" s="52"/>
    </row>
    <row r="29" spans="1:5" ht="25.5">
      <c r="A29" s="50"/>
      <c r="B29" s="101" t="s">
        <v>473</v>
      </c>
      <c r="C29" s="36">
        <f>SUM(C8:C27)</f>
        <v>21400</v>
      </c>
      <c r="D29" s="24"/>
      <c r="E29" s="56">
        <f>SUM(E8:E27)</f>
        <v>200</v>
      </c>
    </row>
    <row r="30" spans="1:5" ht="13.5" thickBot="1">
      <c r="A30" s="63"/>
      <c r="B30" s="65"/>
      <c r="C30" s="65"/>
      <c r="D30" s="65"/>
      <c r="E30" s="66"/>
    </row>
    <row r="31" spans="1:5">
      <c r="C31" t="s">
        <v>474</v>
      </c>
      <c r="E31" s="67"/>
    </row>
    <row r="32" spans="1:5" ht="25.5">
      <c r="C32" s="68" t="s">
        <v>475</v>
      </c>
      <c r="D32" s="69">
        <f>(E29/C29)</f>
        <v>9.3457943925233638E-3</v>
      </c>
    </row>
    <row r="35" spans="1:5">
      <c r="C35" s="72"/>
      <c r="D35" s="69"/>
    </row>
    <row r="36" spans="1:5">
      <c r="A36" t="s">
        <v>324</v>
      </c>
      <c r="E36" s="67"/>
    </row>
    <row r="37" spans="1:5">
      <c r="A37" t="s">
        <v>476</v>
      </c>
      <c r="E37" s="67"/>
    </row>
    <row r="38" spans="1:5">
      <c r="A38" t="s">
        <v>477</v>
      </c>
      <c r="E38" s="67"/>
    </row>
    <row r="39" spans="1:5">
      <c r="A39" s="102" t="s">
        <v>478</v>
      </c>
    </row>
    <row r="40" spans="1:5">
      <c r="A40" t="s">
        <v>479</v>
      </c>
      <c r="E40" s="67"/>
    </row>
  </sheetData>
  <mergeCells count="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Bldg</vt:lpstr>
      <vt:lpstr>SS4.2</vt:lpstr>
      <vt:lpstr>SS4.3 &amp; SS4.4</vt:lpstr>
      <vt:lpstr>SS7.1 &amp; SS7.2</vt:lpstr>
      <vt:lpstr>Water Reduction</vt:lpstr>
      <vt:lpstr>EA1</vt:lpstr>
      <vt:lpstr>MR</vt:lpstr>
      <vt:lpstr>MR7</vt:lpstr>
      <vt:lpstr>Bldg!Print_Area</vt:lpstr>
    </vt:vector>
  </TitlesOfParts>
  <Company>CESAS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k6enxcih</dc:creator>
  <cp:lastModifiedBy>k6enxjfm</cp:lastModifiedBy>
  <cp:lastPrinted>2011-06-01T17:02:30Z</cp:lastPrinted>
  <dcterms:created xsi:type="dcterms:W3CDTF">2000-04-19T17:12:59Z</dcterms:created>
  <dcterms:modified xsi:type="dcterms:W3CDTF">2011-09-16T19:52:46Z</dcterms:modified>
</cp:coreProperties>
</file>